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colarite FI\PARTIELS\PARTIELS 2023 - 2024\"/>
    </mc:Choice>
  </mc:AlternateContent>
  <xr:revisionPtr revIDLastSave="0" documentId="13_ncr:1_{93443051-C63D-4CA9-AA7C-94B757F6635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2023 - 2024 SEM 1" sheetId="9" r:id="rId1"/>
    <sheet name="2023 - 2024 SEM 2" sheetId="13" r:id="rId2"/>
    <sheet name="Evenements" sheetId="10" r:id="rId3"/>
    <sheet name="Evenements (format excel)" sheetId="14" r:id="rId4"/>
  </sheets>
  <definedNames>
    <definedName name="_xlnm._FilterDatabase" localSheetId="3" hidden="1">'Evenements (format excel)'!$A$1:$E$289</definedName>
    <definedName name="EVENEMENTS" localSheetId="1">Tableau1[#All]</definedName>
    <definedName name="EVENEMENTS">Tableau1[#All]</definedName>
    <definedName name="_xlnm.Print_Titles" localSheetId="0">'2023 - 2024 SEM 1'!$1:$1</definedName>
    <definedName name="_xlnm.Print_Titles" localSheetId="1">'2023 - 2024 SEM 2'!$1:$1</definedName>
    <definedName name="_xlnm.Print_Titles" localSheetId="3">'Evenements (format excel)'!$1:$1</definedName>
    <definedName name="_xlnm.Print_Area" localSheetId="0">'2023 - 2024 SEM 1'!$A$1:$AP$39</definedName>
    <definedName name="_xlnm.Print_Area" localSheetId="1">'2023 - 2024 SEM 2'!$A$1:$BK$38</definedName>
    <definedName name="_xlnm.Print_Area" localSheetId="2">Evenements!$A$1:$H$338</definedName>
    <definedName name="_xlnm.Print_Area" localSheetId="3">'Evenements (format excel)'!$A$1:$H$289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9" l="1"/>
  <c r="C7" i="9"/>
  <c r="D7" i="9" l="1"/>
  <c r="C8" i="9"/>
  <c r="E7" i="9"/>
  <c r="F7" i="9"/>
  <c r="B7" i="9"/>
  <c r="A7" i="9"/>
  <c r="G7" i="9"/>
  <c r="D8" i="9" l="1"/>
  <c r="C9" i="9"/>
  <c r="E8" i="9"/>
  <c r="A8" i="9"/>
  <c r="B8" i="9"/>
  <c r="F8" i="9"/>
  <c r="G8" i="9"/>
  <c r="B9" i="9" l="1"/>
  <c r="D9" i="9"/>
  <c r="C10" i="9"/>
  <c r="E9" i="9"/>
  <c r="F9" i="9"/>
  <c r="G9" i="9"/>
  <c r="A9" i="9"/>
  <c r="A10" i="9" l="1"/>
  <c r="G10" i="9"/>
  <c r="B10" i="9"/>
  <c r="C11" i="9"/>
  <c r="D10" i="9"/>
  <c r="E10" i="9"/>
  <c r="F10" i="9"/>
  <c r="C7" i="13"/>
  <c r="A2" i="13"/>
  <c r="D3" i="13"/>
  <c r="AL7" i="9"/>
  <c r="H5" i="13"/>
  <c r="H4" i="13" s="1"/>
  <c r="H5" i="9"/>
  <c r="J7" i="9" s="1"/>
  <c r="AJ7" i="9" l="1"/>
  <c r="F11" i="9"/>
  <c r="A11" i="9"/>
  <c r="G11" i="9"/>
  <c r="B11" i="9"/>
  <c r="D11" i="9"/>
  <c r="E11" i="9"/>
  <c r="C12" i="9"/>
  <c r="H7" i="9"/>
  <c r="K7" i="9"/>
  <c r="L7" i="9"/>
  <c r="M7" i="9"/>
  <c r="N7" i="9"/>
  <c r="E7" i="13"/>
  <c r="A7" i="13"/>
  <c r="AP7" i="9"/>
  <c r="F7" i="13"/>
  <c r="D7" i="13"/>
  <c r="AN7" i="9"/>
  <c r="AK7" i="9"/>
  <c r="H4" i="9"/>
  <c r="AO7" i="9"/>
  <c r="AL8" i="9"/>
  <c r="O5" i="9"/>
  <c r="G7" i="13"/>
  <c r="J7" i="13"/>
  <c r="H7" i="13" s="1"/>
  <c r="O5" i="13"/>
  <c r="J8" i="9"/>
  <c r="I7" i="9"/>
  <c r="C8" i="13"/>
  <c r="A8" i="13" s="1"/>
  <c r="AM7" i="9"/>
  <c r="B7" i="13"/>
  <c r="AP8" i="9" l="1"/>
  <c r="E12" i="9"/>
  <c r="F12" i="9"/>
  <c r="A12" i="9"/>
  <c r="G12" i="9"/>
  <c r="C13" i="9"/>
  <c r="B12" i="9"/>
  <c r="D12" i="9"/>
  <c r="H8" i="9"/>
  <c r="K8" i="9"/>
  <c r="M8" i="9"/>
  <c r="L8" i="9"/>
  <c r="AN8" i="9"/>
  <c r="AJ8" i="9"/>
  <c r="AL9" i="9"/>
  <c r="AO9" i="9" s="1"/>
  <c r="J9" i="9"/>
  <c r="J10" i="9" s="1"/>
  <c r="I8" i="9"/>
  <c r="N8" i="9"/>
  <c r="AK8" i="9"/>
  <c r="AM8" i="9"/>
  <c r="AO8" i="9"/>
  <c r="O4" i="9"/>
  <c r="V5" i="9"/>
  <c r="Q7" i="9"/>
  <c r="K7" i="13"/>
  <c r="N7" i="13"/>
  <c r="L7" i="13"/>
  <c r="J8" i="13"/>
  <c r="H8" i="13" s="1"/>
  <c r="M7" i="13"/>
  <c r="I7" i="13"/>
  <c r="Q7" i="13"/>
  <c r="O7" i="13" s="1"/>
  <c r="V5" i="13"/>
  <c r="O4" i="13"/>
  <c r="C9" i="13"/>
  <c r="A9" i="13" s="1"/>
  <c r="E8" i="13"/>
  <c r="F8" i="13"/>
  <c r="B8" i="13"/>
  <c r="G8" i="13"/>
  <c r="D8" i="13"/>
  <c r="AJ9" i="9" l="1"/>
  <c r="AM9" i="9"/>
  <c r="D13" i="9"/>
  <c r="C14" i="9"/>
  <c r="E13" i="9"/>
  <c r="F13" i="9"/>
  <c r="A13" i="9"/>
  <c r="B13" i="9"/>
  <c r="G13" i="9"/>
  <c r="H10" i="9"/>
  <c r="M10" i="9"/>
  <c r="K10" i="9"/>
  <c r="L10" i="9"/>
  <c r="S7" i="9"/>
  <c r="T7" i="9"/>
  <c r="R7" i="9"/>
  <c r="H9" i="9"/>
  <c r="K9" i="9"/>
  <c r="L9" i="9"/>
  <c r="M9" i="9"/>
  <c r="AN9" i="9"/>
  <c r="AL10" i="9"/>
  <c r="AP9" i="9"/>
  <c r="AK9" i="9"/>
  <c r="I9" i="9"/>
  <c r="N9" i="9"/>
  <c r="U7" i="9"/>
  <c r="O7" i="9"/>
  <c r="P7" i="9"/>
  <c r="Q8" i="9"/>
  <c r="X7" i="9"/>
  <c r="V4" i="9"/>
  <c r="AC5" i="9"/>
  <c r="X7" i="13"/>
  <c r="V7" i="13" s="1"/>
  <c r="AC5" i="13"/>
  <c r="V4" i="13"/>
  <c r="M8" i="13"/>
  <c r="L8" i="13"/>
  <c r="N8" i="13"/>
  <c r="J9" i="13"/>
  <c r="H9" i="13" s="1"/>
  <c r="K8" i="13"/>
  <c r="I8" i="13"/>
  <c r="Q8" i="13"/>
  <c r="S7" i="13"/>
  <c r="R7" i="13"/>
  <c r="P7" i="13"/>
  <c r="T7" i="13"/>
  <c r="U7" i="13"/>
  <c r="D9" i="13"/>
  <c r="G9" i="13"/>
  <c r="E9" i="13"/>
  <c r="F9" i="13"/>
  <c r="C10" i="13"/>
  <c r="A10" i="13" s="1"/>
  <c r="B9" i="13"/>
  <c r="I10" i="9"/>
  <c r="N10" i="9"/>
  <c r="J11" i="9"/>
  <c r="O8" i="13" l="1"/>
  <c r="T8" i="13"/>
  <c r="W7" i="9"/>
  <c r="Z7" i="9"/>
  <c r="AA7" i="9"/>
  <c r="AP10" i="9"/>
  <c r="P8" i="9"/>
  <c r="AO10" i="9"/>
  <c r="D14" i="9"/>
  <c r="C15" i="9"/>
  <c r="E14" i="9"/>
  <c r="F14" i="9"/>
  <c r="G14" i="9"/>
  <c r="A14" i="9"/>
  <c r="B14" i="9"/>
  <c r="AN10" i="9"/>
  <c r="AK10" i="9"/>
  <c r="AJ10" i="9"/>
  <c r="AM10" i="9"/>
  <c r="AL11" i="9"/>
  <c r="AP11" i="9" s="1"/>
  <c r="V7" i="9"/>
  <c r="Y7" i="9"/>
  <c r="H11" i="9"/>
  <c r="M11" i="9"/>
  <c r="L11" i="9"/>
  <c r="K11" i="9"/>
  <c r="U8" i="9"/>
  <c r="O8" i="9"/>
  <c r="S8" i="9"/>
  <c r="T8" i="9"/>
  <c r="Q9" i="9"/>
  <c r="R8" i="9"/>
  <c r="AC4" i="9"/>
  <c r="AE7" i="9"/>
  <c r="AD7" i="9" s="1"/>
  <c r="X8" i="9"/>
  <c r="W8" i="9" s="1"/>
  <c r="S8" i="13"/>
  <c r="R8" i="13"/>
  <c r="U8" i="13"/>
  <c r="Q9" i="13"/>
  <c r="O9" i="13" s="1"/>
  <c r="P8" i="13"/>
  <c r="N9" i="13"/>
  <c r="L9" i="13"/>
  <c r="J10" i="13"/>
  <c r="H10" i="13" s="1"/>
  <c r="I9" i="13"/>
  <c r="M9" i="13"/>
  <c r="K9" i="13"/>
  <c r="AE7" i="13"/>
  <c r="AC7" i="13" s="1"/>
  <c r="AC4" i="13"/>
  <c r="AJ5" i="13"/>
  <c r="Y7" i="13"/>
  <c r="W7" i="13"/>
  <c r="Z7" i="13"/>
  <c r="AA7" i="13"/>
  <c r="X8" i="13"/>
  <c r="V8" i="13" s="1"/>
  <c r="AB7" i="13"/>
  <c r="N11" i="9"/>
  <c r="J12" i="9"/>
  <c r="I11" i="9"/>
  <c r="G10" i="13"/>
  <c r="D10" i="13"/>
  <c r="C11" i="13"/>
  <c r="A11" i="13" s="1"/>
  <c r="B10" i="13"/>
  <c r="F10" i="13"/>
  <c r="E10" i="13"/>
  <c r="AC7" i="9" l="1"/>
  <c r="AJ11" i="9"/>
  <c r="S9" i="9"/>
  <c r="R9" i="9"/>
  <c r="B15" i="9"/>
  <c r="D15" i="9"/>
  <c r="C16" i="9"/>
  <c r="A15" i="9"/>
  <c r="E15" i="9"/>
  <c r="F15" i="9"/>
  <c r="G15" i="9"/>
  <c r="Q10" i="9"/>
  <c r="P10" i="9" s="1"/>
  <c r="AM11" i="9"/>
  <c r="AL12" i="9"/>
  <c r="AP12" i="9" s="1"/>
  <c r="AO11" i="9"/>
  <c r="AN11" i="9"/>
  <c r="AK11" i="9"/>
  <c r="V8" i="9"/>
  <c r="AA8" i="9"/>
  <c r="Z8" i="9"/>
  <c r="AB8" i="9"/>
  <c r="H12" i="9"/>
  <c r="M12" i="9"/>
  <c r="L12" i="9"/>
  <c r="K12" i="9"/>
  <c r="P9" i="9"/>
  <c r="O9" i="9"/>
  <c r="T9" i="9"/>
  <c r="U9" i="9"/>
  <c r="Y8" i="9"/>
  <c r="X9" i="9"/>
  <c r="W9" i="9" s="1"/>
  <c r="AI7" i="9"/>
  <c r="AG7" i="9"/>
  <c r="AH7" i="9"/>
  <c r="AF7" i="9"/>
  <c r="AE8" i="9"/>
  <c r="Y8" i="13"/>
  <c r="AB8" i="13"/>
  <c r="X9" i="13"/>
  <c r="V9" i="13" s="1"/>
  <c r="AA8" i="13"/>
  <c r="W8" i="13"/>
  <c r="Z8" i="13"/>
  <c r="AE8" i="13"/>
  <c r="AC8" i="13" s="1"/>
  <c r="AH7" i="13"/>
  <c r="AD7" i="13"/>
  <c r="AI7" i="13"/>
  <c r="AG7" i="13"/>
  <c r="AF7" i="13"/>
  <c r="J11" i="13"/>
  <c r="H11" i="13" s="1"/>
  <c r="N10" i="13"/>
  <c r="M10" i="13"/>
  <c r="L10" i="13"/>
  <c r="K10" i="13"/>
  <c r="I10" i="13"/>
  <c r="Q10" i="13"/>
  <c r="O10" i="13" s="1"/>
  <c r="P9" i="13"/>
  <c r="R9" i="13"/>
  <c r="S9" i="13"/>
  <c r="U9" i="13"/>
  <c r="T9" i="13"/>
  <c r="AL7" i="13"/>
  <c r="AJ7" i="13" s="1"/>
  <c r="AQ5" i="13"/>
  <c r="D11" i="13"/>
  <c r="G11" i="13"/>
  <c r="E11" i="13"/>
  <c r="B11" i="13"/>
  <c r="F11" i="13"/>
  <c r="C12" i="13"/>
  <c r="A12" i="13" s="1"/>
  <c r="J13" i="9"/>
  <c r="I12" i="9"/>
  <c r="N12" i="9"/>
  <c r="AD8" i="9" l="1"/>
  <c r="AG8" i="9"/>
  <c r="AL13" i="9"/>
  <c r="AJ13" i="9" s="1"/>
  <c r="U10" i="9"/>
  <c r="O10" i="9"/>
  <c r="Q11" i="9"/>
  <c r="Q12" i="9" s="1"/>
  <c r="AC8" i="9"/>
  <c r="AJ12" i="9"/>
  <c r="S10" i="9"/>
  <c r="A16" i="9"/>
  <c r="G16" i="9"/>
  <c r="B16" i="9"/>
  <c r="D16" i="9"/>
  <c r="E16" i="9"/>
  <c r="F16" i="9"/>
  <c r="C17" i="9"/>
  <c r="AN12" i="9"/>
  <c r="AK12" i="9"/>
  <c r="R10" i="9"/>
  <c r="AO12" i="9"/>
  <c r="T10" i="9"/>
  <c r="AM12" i="9"/>
  <c r="H13" i="9"/>
  <c r="L13" i="9"/>
  <c r="M13" i="9"/>
  <c r="K13" i="9"/>
  <c r="V9" i="9"/>
  <c r="AA9" i="9"/>
  <c r="Z9" i="9"/>
  <c r="AB9" i="9"/>
  <c r="AH8" i="9"/>
  <c r="AF8" i="9"/>
  <c r="AI8" i="9"/>
  <c r="AE9" i="9"/>
  <c r="X10" i="9"/>
  <c r="W10" i="9" s="1"/>
  <c r="Y9" i="9"/>
  <c r="R10" i="13"/>
  <c r="T10" i="13"/>
  <c r="U10" i="13"/>
  <c r="Q11" i="13"/>
  <c r="O11" i="13" s="1"/>
  <c r="S10" i="13"/>
  <c r="P10" i="13"/>
  <c r="AM7" i="13"/>
  <c r="AP7" i="13"/>
  <c r="AK7" i="13"/>
  <c r="AO7" i="13"/>
  <c r="AL8" i="13"/>
  <c r="AJ8" i="13" s="1"/>
  <c r="AN7" i="13"/>
  <c r="AE9" i="13"/>
  <c r="AC9" i="13" s="1"/>
  <c r="AD8" i="13"/>
  <c r="AF8" i="13"/>
  <c r="AG8" i="13"/>
  <c r="AH8" i="13"/>
  <c r="AI8" i="13"/>
  <c r="L11" i="13"/>
  <c r="I11" i="13"/>
  <c r="K11" i="13"/>
  <c r="M11" i="13"/>
  <c r="J12" i="13"/>
  <c r="H12" i="13" s="1"/>
  <c r="N11" i="13"/>
  <c r="Y9" i="13"/>
  <c r="AA9" i="13"/>
  <c r="X10" i="13"/>
  <c r="V10" i="13" s="1"/>
  <c r="AB9" i="13"/>
  <c r="W9" i="13"/>
  <c r="Z9" i="13"/>
  <c r="AX5" i="13"/>
  <c r="AS7" i="13"/>
  <c r="AQ7" i="13" s="1"/>
  <c r="AN13" i="9"/>
  <c r="AM13" i="9"/>
  <c r="AP13" i="9"/>
  <c r="AK13" i="9"/>
  <c r="AO13" i="9"/>
  <c r="C13" i="13"/>
  <c r="A13" i="13" s="1"/>
  <c r="D12" i="13"/>
  <c r="G12" i="13"/>
  <c r="E12" i="13"/>
  <c r="B12" i="13"/>
  <c r="F12" i="13"/>
  <c r="N13" i="9"/>
  <c r="I13" i="9"/>
  <c r="J14" i="9"/>
  <c r="AD9" i="9" l="1"/>
  <c r="AG9" i="9"/>
  <c r="AL14" i="9"/>
  <c r="AL15" i="9" s="1"/>
  <c r="R11" i="9"/>
  <c r="U11" i="9"/>
  <c r="T11" i="9"/>
  <c r="O12" i="9"/>
  <c r="O11" i="9"/>
  <c r="S11" i="9"/>
  <c r="P11" i="9"/>
  <c r="AC9" i="9"/>
  <c r="F17" i="9"/>
  <c r="A17" i="9"/>
  <c r="G17" i="9"/>
  <c r="B17" i="9"/>
  <c r="C18" i="9"/>
  <c r="D17" i="9"/>
  <c r="E17" i="9"/>
  <c r="V10" i="9"/>
  <c r="AA10" i="9"/>
  <c r="Z10" i="9"/>
  <c r="AB10" i="9"/>
  <c r="H14" i="9"/>
  <c r="L14" i="9"/>
  <c r="M14" i="9"/>
  <c r="K14" i="9"/>
  <c r="AH9" i="9"/>
  <c r="AF9" i="9"/>
  <c r="AI9" i="9"/>
  <c r="AE10" i="9"/>
  <c r="Y10" i="9"/>
  <c r="X11" i="9"/>
  <c r="W11" i="9" s="1"/>
  <c r="BE5" i="13"/>
  <c r="BG7" i="13" s="1"/>
  <c r="AZ7" i="13"/>
  <c r="AX7" i="13" s="1"/>
  <c r="AE10" i="13"/>
  <c r="AC10" i="13" s="1"/>
  <c r="AF9" i="13"/>
  <c r="AG9" i="13"/>
  <c r="AH9" i="13"/>
  <c r="AD9" i="13"/>
  <c r="AI9" i="13"/>
  <c r="T11" i="13"/>
  <c r="U11" i="13"/>
  <c r="Q12" i="13"/>
  <c r="O12" i="13" s="1"/>
  <c r="S11" i="13"/>
  <c r="P11" i="13"/>
  <c r="R11" i="13"/>
  <c r="Z10" i="13"/>
  <c r="X11" i="13"/>
  <c r="V11" i="13" s="1"/>
  <c r="AB10" i="13"/>
  <c r="Y10" i="13"/>
  <c r="AA10" i="13"/>
  <c r="W10" i="13"/>
  <c r="K12" i="13"/>
  <c r="N12" i="13"/>
  <c r="L12" i="13"/>
  <c r="I12" i="13"/>
  <c r="M12" i="13"/>
  <c r="J13" i="13"/>
  <c r="H13" i="13" s="1"/>
  <c r="AW7" i="13"/>
  <c r="AT7" i="13"/>
  <c r="AS8" i="13"/>
  <c r="AQ8" i="13" s="1"/>
  <c r="AR7" i="13"/>
  <c r="AU7" i="13"/>
  <c r="AV7" i="13"/>
  <c r="AM8" i="13"/>
  <c r="AP8" i="13"/>
  <c r="AN8" i="13"/>
  <c r="AL9" i="13"/>
  <c r="AJ9" i="13" s="1"/>
  <c r="AK8" i="13"/>
  <c r="AO8" i="13"/>
  <c r="T12" i="9"/>
  <c r="S12" i="9"/>
  <c r="R12" i="9"/>
  <c r="Q13" i="9"/>
  <c r="P12" i="9"/>
  <c r="U12" i="9"/>
  <c r="N14" i="9"/>
  <c r="J15" i="9"/>
  <c r="I14" i="9"/>
  <c r="E13" i="13"/>
  <c r="B13" i="13"/>
  <c r="C14" i="13"/>
  <c r="A14" i="13" s="1"/>
  <c r="D13" i="13"/>
  <c r="G13" i="13"/>
  <c r="F13" i="13"/>
  <c r="AM14" i="9"/>
  <c r="AN14" i="9"/>
  <c r="AK14" i="9"/>
  <c r="AD10" i="9" l="1"/>
  <c r="AG10" i="9"/>
  <c r="AJ14" i="9"/>
  <c r="AO14" i="9"/>
  <c r="AP14" i="9"/>
  <c r="AJ15" i="9"/>
  <c r="O13" i="9"/>
  <c r="AC10" i="9"/>
  <c r="E18" i="9"/>
  <c r="F18" i="9"/>
  <c r="A18" i="9"/>
  <c r="B18" i="9"/>
  <c r="C19" i="9"/>
  <c r="D18" i="9"/>
  <c r="G18" i="9"/>
  <c r="BE7" i="13"/>
  <c r="BH7" i="13"/>
  <c r="H15" i="9"/>
  <c r="L15" i="9"/>
  <c r="K15" i="9"/>
  <c r="M15" i="9"/>
  <c r="V11" i="9"/>
  <c r="AA11" i="9"/>
  <c r="Z11" i="9"/>
  <c r="AB11" i="9"/>
  <c r="X12" i="9"/>
  <c r="W12" i="9" s="1"/>
  <c r="Y11" i="9"/>
  <c r="AF10" i="9"/>
  <c r="AE11" i="9"/>
  <c r="AI10" i="9"/>
  <c r="AH10" i="9"/>
  <c r="AF10" i="13"/>
  <c r="AI10" i="13"/>
  <c r="AH10" i="13"/>
  <c r="AE11" i="13"/>
  <c r="AC11" i="13" s="1"/>
  <c r="AG10" i="13"/>
  <c r="AD10" i="13"/>
  <c r="AN9" i="13"/>
  <c r="AK9" i="13"/>
  <c r="AP9" i="13"/>
  <c r="AM9" i="13"/>
  <c r="AL10" i="13"/>
  <c r="AJ10" i="13" s="1"/>
  <c r="AO9" i="13"/>
  <c r="AW8" i="13"/>
  <c r="AR8" i="13"/>
  <c r="AS9" i="13"/>
  <c r="AQ9" i="13" s="1"/>
  <c r="AT8" i="13"/>
  <c r="AV8" i="13"/>
  <c r="AU8" i="13"/>
  <c r="K13" i="13"/>
  <c r="L13" i="13"/>
  <c r="J14" i="13"/>
  <c r="H14" i="13" s="1"/>
  <c r="I13" i="13"/>
  <c r="M13" i="13"/>
  <c r="N13" i="13"/>
  <c r="AA11" i="13"/>
  <c r="W11" i="13"/>
  <c r="Z11" i="13"/>
  <c r="X12" i="13"/>
  <c r="V12" i="13" s="1"/>
  <c r="Y11" i="13"/>
  <c r="AB11" i="13"/>
  <c r="BC7" i="13"/>
  <c r="AY7" i="13"/>
  <c r="BD7" i="13"/>
  <c r="AZ8" i="13"/>
  <c r="BA7" i="13"/>
  <c r="BB7" i="13"/>
  <c r="T12" i="13"/>
  <c r="P12" i="13"/>
  <c r="S12" i="13"/>
  <c r="U12" i="13"/>
  <c r="R12" i="13"/>
  <c r="Q13" i="13"/>
  <c r="O13" i="13" s="1"/>
  <c r="BG8" i="13"/>
  <c r="BE8" i="13" s="1"/>
  <c r="BI7" i="13"/>
  <c r="BJ7" i="13"/>
  <c r="BK7" i="13"/>
  <c r="BF7" i="13"/>
  <c r="S13" i="9"/>
  <c r="P13" i="9"/>
  <c r="U13" i="9"/>
  <c r="Q14" i="9"/>
  <c r="R13" i="9"/>
  <c r="T13" i="9"/>
  <c r="N15" i="9"/>
  <c r="J16" i="9"/>
  <c r="I15" i="9"/>
  <c r="AP15" i="9"/>
  <c r="AK15" i="9"/>
  <c r="AL16" i="9"/>
  <c r="AN15" i="9"/>
  <c r="AO15" i="9"/>
  <c r="D14" i="13"/>
  <c r="F14" i="13"/>
  <c r="C15" i="13"/>
  <c r="A15" i="13" s="1"/>
  <c r="G14" i="13"/>
  <c r="E14" i="13"/>
  <c r="B14" i="13"/>
  <c r="AD11" i="9" l="1"/>
  <c r="AG11" i="9"/>
  <c r="AJ16" i="9"/>
  <c r="O14" i="9"/>
  <c r="AC11" i="9"/>
  <c r="D19" i="9"/>
  <c r="C20" i="9"/>
  <c r="E19" i="9"/>
  <c r="F19" i="9"/>
  <c r="G19" i="9"/>
  <c r="A19" i="9"/>
  <c r="B19" i="9"/>
  <c r="AX8" i="13"/>
  <c r="BA8" i="13"/>
  <c r="V12" i="9"/>
  <c r="AB12" i="9"/>
  <c r="AA12" i="9"/>
  <c r="Z12" i="9"/>
  <c r="H16" i="9"/>
  <c r="K16" i="9"/>
  <c r="L16" i="9"/>
  <c r="M16" i="9"/>
  <c r="AH11" i="9"/>
  <c r="AI11" i="9"/>
  <c r="AF11" i="9"/>
  <c r="AE12" i="9"/>
  <c r="AD12" i="9" s="1"/>
  <c r="X13" i="9"/>
  <c r="W13" i="9" s="1"/>
  <c r="Y12" i="9"/>
  <c r="BD8" i="13"/>
  <c r="AY8" i="13"/>
  <c r="AZ9" i="13"/>
  <c r="BC8" i="13"/>
  <c r="BB8" i="13"/>
  <c r="W12" i="13"/>
  <c r="X13" i="13"/>
  <c r="V13" i="13" s="1"/>
  <c r="Y12" i="13"/>
  <c r="AB12" i="13"/>
  <c r="Z12" i="13"/>
  <c r="AA12" i="13"/>
  <c r="L14" i="13"/>
  <c r="N14" i="13"/>
  <c r="K14" i="13"/>
  <c r="M14" i="13"/>
  <c r="J15" i="13"/>
  <c r="H15" i="13" s="1"/>
  <c r="I14" i="13"/>
  <c r="AE12" i="13"/>
  <c r="AC12" i="13" s="1"/>
  <c r="AF11" i="13"/>
  <c r="AH11" i="13"/>
  <c r="AD11" i="13"/>
  <c r="AG11" i="13"/>
  <c r="AI11" i="13"/>
  <c r="BF8" i="13"/>
  <c r="BG9" i="13"/>
  <c r="BE9" i="13" s="1"/>
  <c r="BJ8" i="13"/>
  <c r="BH8" i="13"/>
  <c r="BK8" i="13"/>
  <c r="BI8" i="13"/>
  <c r="Q14" i="13"/>
  <c r="O14" i="13" s="1"/>
  <c r="S13" i="13"/>
  <c r="R13" i="13"/>
  <c r="P13" i="13"/>
  <c r="U13" i="13"/>
  <c r="T13" i="13"/>
  <c r="AW9" i="13"/>
  <c r="AS10" i="13"/>
  <c r="AQ10" i="13" s="1"/>
  <c r="AT9" i="13"/>
  <c r="AU9" i="13"/>
  <c r="AR9" i="13"/>
  <c r="AV9" i="13"/>
  <c r="AN10" i="13"/>
  <c r="AM10" i="13"/>
  <c r="AP10" i="13"/>
  <c r="AL11" i="13"/>
  <c r="AJ11" i="13" s="1"/>
  <c r="AO10" i="13"/>
  <c r="AK10" i="13"/>
  <c r="Q15" i="9"/>
  <c r="T14" i="9"/>
  <c r="R14" i="9"/>
  <c r="P14" i="9"/>
  <c r="S14" i="9"/>
  <c r="U14" i="9"/>
  <c r="N16" i="9"/>
  <c r="I16" i="9"/>
  <c r="J17" i="9"/>
  <c r="C16" i="13"/>
  <c r="A16" i="13" s="1"/>
  <c r="B15" i="13"/>
  <c r="F15" i="13"/>
  <c r="E15" i="13"/>
  <c r="D15" i="13"/>
  <c r="G15" i="13"/>
  <c r="AO16" i="9"/>
  <c r="AL17" i="9"/>
  <c r="AK16" i="9"/>
  <c r="AP16" i="9"/>
  <c r="AN16" i="9"/>
  <c r="O15" i="9" l="1"/>
  <c r="AJ17" i="9"/>
  <c r="AC12" i="9"/>
  <c r="D20" i="9"/>
  <c r="C21" i="9"/>
  <c r="F20" i="9"/>
  <c r="G20" i="9"/>
  <c r="A20" i="9"/>
  <c r="B20" i="9"/>
  <c r="E20" i="9"/>
  <c r="AX9" i="13"/>
  <c r="BA9" i="13"/>
  <c r="V13" i="9"/>
  <c r="AB13" i="9"/>
  <c r="Z13" i="9"/>
  <c r="AA13" i="9"/>
  <c r="H17" i="9"/>
  <c r="K17" i="9"/>
  <c r="L17" i="9"/>
  <c r="M17" i="9"/>
  <c r="Y13" i="9"/>
  <c r="X14" i="9"/>
  <c r="W14" i="9" s="1"/>
  <c r="AF12" i="9"/>
  <c r="AG12" i="9"/>
  <c r="AE13" i="9"/>
  <c r="AD13" i="9" s="1"/>
  <c r="AH12" i="9"/>
  <c r="AI12" i="9"/>
  <c r="AU10" i="13"/>
  <c r="AW10" i="13"/>
  <c r="AV10" i="13"/>
  <c r="AT10" i="13"/>
  <c r="AR10" i="13"/>
  <c r="AS11" i="13"/>
  <c r="AQ11" i="13" s="1"/>
  <c r="S14" i="13"/>
  <c r="R14" i="13"/>
  <c r="P14" i="13"/>
  <c r="U14" i="13"/>
  <c r="Q15" i="13"/>
  <c r="O15" i="13" s="1"/>
  <c r="T14" i="13"/>
  <c r="J16" i="13"/>
  <c r="H16" i="13" s="1"/>
  <c r="M15" i="13"/>
  <c r="K15" i="13"/>
  <c r="I15" i="13"/>
  <c r="L15" i="13"/>
  <c r="N15" i="13"/>
  <c r="AD12" i="13"/>
  <c r="AG12" i="13"/>
  <c r="AI12" i="13"/>
  <c r="AF12" i="13"/>
  <c r="AE13" i="13"/>
  <c r="AC13" i="13" s="1"/>
  <c r="AH12" i="13"/>
  <c r="BC9" i="13"/>
  <c r="AY9" i="13"/>
  <c r="BB9" i="13"/>
  <c r="BD9" i="13"/>
  <c r="AZ10" i="13"/>
  <c r="AK11" i="13"/>
  <c r="AL12" i="13"/>
  <c r="AJ12" i="13" s="1"/>
  <c r="AP11" i="13"/>
  <c r="AM11" i="13"/>
  <c r="AO11" i="13"/>
  <c r="AN11" i="13"/>
  <c r="BG10" i="13"/>
  <c r="BE10" i="13" s="1"/>
  <c r="BK9" i="13"/>
  <c r="BI9" i="13"/>
  <c r="BH9" i="13"/>
  <c r="BF9" i="13"/>
  <c r="BJ9" i="13"/>
  <c r="AA13" i="13"/>
  <c r="Y13" i="13"/>
  <c r="X14" i="13"/>
  <c r="V14" i="13" s="1"/>
  <c r="AB13" i="13"/>
  <c r="W13" i="13"/>
  <c r="Z13" i="13"/>
  <c r="U15" i="9"/>
  <c r="Q16" i="9"/>
  <c r="P15" i="9"/>
  <c r="R15" i="9"/>
  <c r="T15" i="9"/>
  <c r="S15" i="9"/>
  <c r="C17" i="13"/>
  <c r="A17" i="13" s="1"/>
  <c r="G16" i="13"/>
  <c r="B16" i="13"/>
  <c r="D16" i="13"/>
  <c r="E16" i="13"/>
  <c r="F16" i="13"/>
  <c r="AO17" i="9"/>
  <c r="AL18" i="9"/>
  <c r="AK17" i="9"/>
  <c r="AP17" i="9"/>
  <c r="AN17" i="9"/>
  <c r="N17" i="9"/>
  <c r="J18" i="9"/>
  <c r="I17" i="9"/>
  <c r="AJ18" i="9" l="1"/>
  <c r="O16" i="9"/>
  <c r="AC13" i="9"/>
  <c r="B21" i="9"/>
  <c r="G21" i="9"/>
  <c r="C22" i="9"/>
  <c r="A21" i="9"/>
  <c r="D21" i="9"/>
  <c r="E21" i="9"/>
  <c r="F21" i="9"/>
  <c r="AX10" i="13"/>
  <c r="BA10" i="13"/>
  <c r="V14" i="9"/>
  <c r="Z14" i="9"/>
  <c r="AB14" i="9"/>
  <c r="AA14" i="9"/>
  <c r="H18" i="9"/>
  <c r="M18" i="9"/>
  <c r="K18" i="9"/>
  <c r="L18" i="9"/>
  <c r="AF13" i="9"/>
  <c r="AE14" i="9"/>
  <c r="AD14" i="9" s="1"/>
  <c r="AH13" i="9"/>
  <c r="AI13" i="9"/>
  <c r="AG13" i="9"/>
  <c r="Y14" i="9"/>
  <c r="X15" i="9"/>
  <c r="Y14" i="13"/>
  <c r="W14" i="13"/>
  <c r="AB14" i="13"/>
  <c r="X15" i="13"/>
  <c r="V15" i="13" s="1"/>
  <c r="AA14" i="13"/>
  <c r="Z14" i="13"/>
  <c r="BK10" i="13"/>
  <c r="BG11" i="13"/>
  <c r="BE11" i="13" s="1"/>
  <c r="BH10" i="13"/>
  <c r="BF10" i="13"/>
  <c r="BJ10" i="13"/>
  <c r="BI10" i="13"/>
  <c r="BD10" i="13"/>
  <c r="AZ11" i="13"/>
  <c r="BC10" i="13"/>
  <c r="AY10" i="13"/>
  <c r="BB10" i="13"/>
  <c r="L16" i="13"/>
  <c r="N16" i="13"/>
  <c r="J17" i="13"/>
  <c r="H17" i="13" s="1"/>
  <c r="I16" i="13"/>
  <c r="M16" i="13"/>
  <c r="K16" i="13"/>
  <c r="AS12" i="13"/>
  <c r="AQ12" i="13" s="1"/>
  <c r="AV11" i="13"/>
  <c r="AT11" i="13"/>
  <c r="AR11" i="13"/>
  <c r="AU11" i="13"/>
  <c r="AW11" i="13"/>
  <c r="AK12" i="13"/>
  <c r="AP12" i="13"/>
  <c r="AL13" i="13"/>
  <c r="AJ13" i="13" s="1"/>
  <c r="AN12" i="13"/>
  <c r="AO12" i="13"/>
  <c r="AM12" i="13"/>
  <c r="AI13" i="13"/>
  <c r="AG13" i="13"/>
  <c r="AE14" i="13"/>
  <c r="AC14" i="13" s="1"/>
  <c r="AD13" i="13"/>
  <c r="AH13" i="13"/>
  <c r="AF13" i="13"/>
  <c r="S15" i="13"/>
  <c r="P15" i="13"/>
  <c r="T15" i="13"/>
  <c r="Q16" i="13"/>
  <c r="O16" i="13" s="1"/>
  <c r="U15" i="13"/>
  <c r="R15" i="13"/>
  <c r="S16" i="9"/>
  <c r="U16" i="9"/>
  <c r="P16" i="9"/>
  <c r="T16" i="9"/>
  <c r="Q17" i="9"/>
  <c r="R16" i="9"/>
  <c r="AO18" i="9"/>
  <c r="AK18" i="9"/>
  <c r="AM18" i="9"/>
  <c r="AL19" i="9"/>
  <c r="AN18" i="9"/>
  <c r="AP18" i="9"/>
  <c r="I18" i="9"/>
  <c r="N18" i="9"/>
  <c r="J19" i="9"/>
  <c r="F17" i="13"/>
  <c r="C18" i="13"/>
  <c r="A18" i="13" s="1"/>
  <c r="D17" i="13"/>
  <c r="E17" i="13"/>
  <c r="G17" i="13"/>
  <c r="B17" i="13"/>
  <c r="W15" i="9" l="1"/>
  <c r="AA15" i="9"/>
  <c r="AC14" i="9"/>
  <c r="O17" i="9"/>
  <c r="AJ19" i="9"/>
  <c r="A22" i="9"/>
  <c r="G22" i="9"/>
  <c r="B22" i="9"/>
  <c r="C23" i="9"/>
  <c r="D22" i="9"/>
  <c r="E22" i="9"/>
  <c r="F22" i="9"/>
  <c r="AX11" i="13"/>
  <c r="BA11" i="13"/>
  <c r="H19" i="9"/>
  <c r="M19" i="9"/>
  <c r="L19" i="9"/>
  <c r="K19" i="9"/>
  <c r="V15" i="9"/>
  <c r="AB15" i="9"/>
  <c r="Z15" i="9"/>
  <c r="X16" i="9"/>
  <c r="Y15" i="9"/>
  <c r="AF14" i="9"/>
  <c r="AH14" i="9"/>
  <c r="AI14" i="9"/>
  <c r="AE15" i="9"/>
  <c r="AD15" i="9" s="1"/>
  <c r="AG14" i="9"/>
  <c r="AP13" i="13"/>
  <c r="AK13" i="13"/>
  <c r="AL14" i="13"/>
  <c r="AJ14" i="13" s="1"/>
  <c r="AN13" i="13"/>
  <c r="AM13" i="13"/>
  <c r="AO13" i="13"/>
  <c r="T16" i="13"/>
  <c r="R16" i="13"/>
  <c r="P16" i="13"/>
  <c r="U16" i="13"/>
  <c r="S16" i="13"/>
  <c r="Q17" i="13"/>
  <c r="O17" i="13" s="1"/>
  <c r="AG14" i="13"/>
  <c r="AD14" i="13"/>
  <c r="AF14" i="13"/>
  <c r="AI14" i="13"/>
  <c r="AH14" i="13"/>
  <c r="AE15" i="13"/>
  <c r="AC15" i="13" s="1"/>
  <c r="AU12" i="13"/>
  <c r="AV12" i="13"/>
  <c r="AS13" i="13"/>
  <c r="AQ13" i="13" s="1"/>
  <c r="AW12" i="13"/>
  <c r="AR12" i="13"/>
  <c r="AT12" i="13"/>
  <c r="K17" i="13"/>
  <c r="J18" i="13"/>
  <c r="H18" i="13" s="1"/>
  <c r="L17" i="13"/>
  <c r="N17" i="13"/>
  <c r="M17" i="13"/>
  <c r="I17" i="13"/>
  <c r="AZ12" i="13"/>
  <c r="AX12" i="13" s="1"/>
  <c r="BD11" i="13"/>
  <c r="AY11" i="13"/>
  <c r="BC11" i="13"/>
  <c r="BB11" i="13"/>
  <c r="BI11" i="13"/>
  <c r="BH11" i="13"/>
  <c r="BJ11" i="13"/>
  <c r="BG12" i="13"/>
  <c r="BE12" i="13" s="1"/>
  <c r="BK11" i="13"/>
  <c r="BF11" i="13"/>
  <c r="W15" i="13"/>
  <c r="AA15" i="13"/>
  <c r="X16" i="13"/>
  <c r="V16" i="13" s="1"/>
  <c r="AB15" i="13"/>
  <c r="Y15" i="13"/>
  <c r="Z15" i="13"/>
  <c r="T17" i="9"/>
  <c r="S17" i="9"/>
  <c r="R17" i="9"/>
  <c r="P17" i="9"/>
  <c r="Q18" i="9"/>
  <c r="U17" i="9"/>
  <c r="D18" i="13"/>
  <c r="B18" i="13"/>
  <c r="G18" i="13"/>
  <c r="F18" i="13"/>
  <c r="E18" i="13"/>
  <c r="C19" i="13"/>
  <c r="A19" i="13" s="1"/>
  <c r="J20" i="9"/>
  <c r="I19" i="9"/>
  <c r="N19" i="9"/>
  <c r="AK19" i="9"/>
  <c r="AN19" i="9"/>
  <c r="AP19" i="9"/>
  <c r="AO19" i="9"/>
  <c r="AM19" i="9"/>
  <c r="AL20" i="9"/>
  <c r="W16" i="9" l="1"/>
  <c r="AA16" i="9"/>
  <c r="O18" i="9"/>
  <c r="AJ20" i="9"/>
  <c r="AC15" i="9"/>
  <c r="F23" i="9"/>
  <c r="A23" i="9"/>
  <c r="G23" i="9"/>
  <c r="D23" i="9"/>
  <c r="E23" i="9"/>
  <c r="B23" i="9"/>
  <c r="C24" i="9"/>
  <c r="V16" i="9"/>
  <c r="AB16" i="9"/>
  <c r="Z16" i="9"/>
  <c r="H20" i="9"/>
  <c r="M20" i="9"/>
  <c r="K20" i="9"/>
  <c r="L20" i="9"/>
  <c r="AI15" i="9"/>
  <c r="AE16" i="9"/>
  <c r="AD16" i="9" s="1"/>
  <c r="AH15" i="9"/>
  <c r="AG15" i="9"/>
  <c r="AF15" i="9"/>
  <c r="Y16" i="9"/>
  <c r="X17" i="9"/>
  <c r="AT13" i="13"/>
  <c r="AW13" i="13"/>
  <c r="AR13" i="13"/>
  <c r="AS14" i="13"/>
  <c r="AQ14" i="13" s="1"/>
  <c r="AV13" i="13"/>
  <c r="AU13" i="13"/>
  <c r="AM14" i="13"/>
  <c r="AN14" i="13"/>
  <c r="AP14" i="13"/>
  <c r="AO14" i="13"/>
  <c r="AL15" i="13"/>
  <c r="AJ15" i="13" s="1"/>
  <c r="AK14" i="13"/>
  <c r="BJ12" i="13"/>
  <c r="BF12" i="13"/>
  <c r="BH12" i="13"/>
  <c r="BI12" i="13"/>
  <c r="BG13" i="13"/>
  <c r="BE13" i="13" s="1"/>
  <c r="BK12" i="13"/>
  <c r="K18" i="13"/>
  <c r="I18" i="13"/>
  <c r="N18" i="13"/>
  <c r="J19" i="13"/>
  <c r="H19" i="13" s="1"/>
  <c r="M18" i="13"/>
  <c r="L18" i="13"/>
  <c r="Z16" i="13"/>
  <c r="AA16" i="13"/>
  <c r="AB16" i="13"/>
  <c r="Y16" i="13"/>
  <c r="W16" i="13"/>
  <c r="X17" i="13"/>
  <c r="V17" i="13" s="1"/>
  <c r="BA12" i="13"/>
  <c r="AZ13" i="13"/>
  <c r="AX13" i="13" s="1"/>
  <c r="BC12" i="13"/>
  <c r="BB12" i="13"/>
  <c r="AY12" i="13"/>
  <c r="BD12" i="13"/>
  <c r="AF15" i="13"/>
  <c r="AG15" i="13"/>
  <c r="AD15" i="13"/>
  <c r="AI15" i="13"/>
  <c r="AH15" i="13"/>
  <c r="AE16" i="13"/>
  <c r="AC16" i="13" s="1"/>
  <c r="R17" i="13"/>
  <c r="T17" i="13"/>
  <c r="U17" i="13"/>
  <c r="P17" i="13"/>
  <c r="S17" i="13"/>
  <c r="Q18" i="13"/>
  <c r="O18" i="13" s="1"/>
  <c r="R18" i="9"/>
  <c r="P18" i="9"/>
  <c r="S18" i="9"/>
  <c r="Q19" i="9"/>
  <c r="U18" i="9"/>
  <c r="T18" i="9"/>
  <c r="I20" i="9"/>
  <c r="N20" i="9"/>
  <c r="J21" i="9"/>
  <c r="AK20" i="9"/>
  <c r="AO20" i="9"/>
  <c r="AP20" i="9"/>
  <c r="AM20" i="9"/>
  <c r="AN20" i="9"/>
  <c r="AL21" i="9"/>
  <c r="D19" i="13"/>
  <c r="B19" i="13"/>
  <c r="E19" i="13"/>
  <c r="C20" i="13"/>
  <c r="A20" i="13" s="1"/>
  <c r="G19" i="13"/>
  <c r="F19" i="13"/>
  <c r="W17" i="9" l="1"/>
  <c r="AA17" i="9"/>
  <c r="Z17" i="9"/>
  <c r="AJ21" i="9"/>
  <c r="AC16" i="9"/>
  <c r="O19" i="9"/>
  <c r="E24" i="9"/>
  <c r="F24" i="9"/>
  <c r="D24" i="9"/>
  <c r="G24" i="9"/>
  <c r="A24" i="9"/>
  <c r="B24" i="9"/>
  <c r="C25" i="9"/>
  <c r="V17" i="9"/>
  <c r="H21" i="9"/>
  <c r="L21" i="9"/>
  <c r="M21" i="9"/>
  <c r="K21" i="9"/>
  <c r="AF16" i="9"/>
  <c r="AI16" i="9"/>
  <c r="AE17" i="9"/>
  <c r="AD17" i="9" s="1"/>
  <c r="AH16" i="9"/>
  <c r="AG16" i="9"/>
  <c r="X18" i="9"/>
  <c r="Y17" i="9"/>
  <c r="T18" i="13"/>
  <c r="U18" i="13"/>
  <c r="P18" i="13"/>
  <c r="Q19" i="13"/>
  <c r="O19" i="13" s="1"/>
  <c r="S18" i="13"/>
  <c r="BF13" i="13"/>
  <c r="BJ13" i="13"/>
  <c r="BI13" i="13"/>
  <c r="BK13" i="13"/>
  <c r="BH13" i="13"/>
  <c r="BG14" i="13"/>
  <c r="BE14" i="13" s="1"/>
  <c r="AA17" i="13"/>
  <c r="W17" i="13"/>
  <c r="Z17" i="13"/>
  <c r="Y17" i="13"/>
  <c r="X18" i="13"/>
  <c r="V18" i="13" s="1"/>
  <c r="AB17" i="13"/>
  <c r="AE17" i="13"/>
  <c r="AC17" i="13" s="1"/>
  <c r="AI16" i="13"/>
  <c r="AH16" i="13"/>
  <c r="AD16" i="13"/>
  <c r="AF16" i="13"/>
  <c r="AG16" i="13"/>
  <c r="AY13" i="13"/>
  <c r="BA13" i="13"/>
  <c r="AZ14" i="13"/>
  <c r="AX14" i="13" s="1"/>
  <c r="BD13" i="13"/>
  <c r="BC13" i="13"/>
  <c r="BB13" i="13"/>
  <c r="M19" i="13"/>
  <c r="J20" i="13"/>
  <c r="H20" i="13" s="1"/>
  <c r="L19" i="13"/>
  <c r="I19" i="13"/>
  <c r="K19" i="13"/>
  <c r="N19" i="13"/>
  <c r="AO15" i="13"/>
  <c r="AP15" i="13"/>
  <c r="AK15" i="13"/>
  <c r="AN15" i="13"/>
  <c r="AL16" i="13"/>
  <c r="AJ16" i="13" s="1"/>
  <c r="AM15" i="13"/>
  <c r="AV14" i="13"/>
  <c r="AU14" i="13"/>
  <c r="AS15" i="13"/>
  <c r="AQ15" i="13" s="1"/>
  <c r="AW14" i="13"/>
  <c r="AR14" i="13"/>
  <c r="AT14" i="13"/>
  <c r="P19" i="9"/>
  <c r="S19" i="9"/>
  <c r="R19" i="9"/>
  <c r="T19" i="9"/>
  <c r="Q20" i="9"/>
  <c r="U19" i="9"/>
  <c r="C21" i="13"/>
  <c r="A21" i="13" s="1"/>
  <c r="B20" i="13"/>
  <c r="E20" i="13"/>
  <c r="D20" i="13"/>
  <c r="F20" i="13"/>
  <c r="G20" i="13"/>
  <c r="AK21" i="9"/>
  <c r="AO21" i="9"/>
  <c r="AL22" i="9"/>
  <c r="AN21" i="9"/>
  <c r="AP21" i="9"/>
  <c r="AM21" i="9"/>
  <c r="J22" i="9"/>
  <c r="I21" i="9"/>
  <c r="N21" i="9"/>
  <c r="W18" i="9" l="1"/>
  <c r="AA18" i="9"/>
  <c r="AC17" i="9"/>
  <c r="O20" i="9"/>
  <c r="AJ22" i="9"/>
  <c r="D25" i="9"/>
  <c r="C26" i="9"/>
  <c r="E25" i="9"/>
  <c r="G25" i="9"/>
  <c r="A25" i="9"/>
  <c r="B25" i="9"/>
  <c r="F25" i="9"/>
  <c r="V18" i="9"/>
  <c r="Z18" i="9"/>
  <c r="AB18" i="9"/>
  <c r="H22" i="9"/>
  <c r="L22" i="9"/>
  <c r="K22" i="9"/>
  <c r="M22" i="9"/>
  <c r="AE18" i="9"/>
  <c r="AD18" i="9" s="1"/>
  <c r="AF17" i="9"/>
  <c r="AG17" i="9"/>
  <c r="AI17" i="9"/>
  <c r="AH17" i="9"/>
  <c r="X19" i="9"/>
  <c r="Y18" i="9"/>
  <c r="AK16" i="13"/>
  <c r="AL17" i="13"/>
  <c r="AJ17" i="13" s="1"/>
  <c r="AN16" i="13"/>
  <c r="AM16" i="13"/>
  <c r="AP16" i="13"/>
  <c r="AO16" i="13"/>
  <c r="AA18" i="13"/>
  <c r="Y18" i="13"/>
  <c r="X19" i="13"/>
  <c r="V19" i="13" s="1"/>
  <c r="Z18" i="13"/>
  <c r="W18" i="13"/>
  <c r="AB18" i="13"/>
  <c r="BC14" i="13"/>
  <c r="BB14" i="13"/>
  <c r="BD14" i="13"/>
  <c r="AZ15" i="13"/>
  <c r="AX15" i="13" s="1"/>
  <c r="BA14" i="13"/>
  <c r="AY14" i="13"/>
  <c r="AF17" i="13"/>
  <c r="AD17" i="13"/>
  <c r="AH17" i="13"/>
  <c r="AE18" i="13"/>
  <c r="AC18" i="13" s="1"/>
  <c r="AG17" i="13"/>
  <c r="AI17" i="13"/>
  <c r="N20" i="13"/>
  <c r="L20" i="13"/>
  <c r="M20" i="13"/>
  <c r="K20" i="13"/>
  <c r="I20" i="13"/>
  <c r="J21" i="13"/>
  <c r="H21" i="13" s="1"/>
  <c r="BJ14" i="13"/>
  <c r="BK14" i="13"/>
  <c r="BI14" i="13"/>
  <c r="BF14" i="13"/>
  <c r="BH14" i="13"/>
  <c r="BG15" i="13"/>
  <c r="BE15" i="13" s="1"/>
  <c r="S19" i="13"/>
  <c r="P19" i="13"/>
  <c r="U19" i="13"/>
  <c r="T19" i="13"/>
  <c r="Q20" i="13"/>
  <c r="O20" i="13" s="1"/>
  <c r="AU15" i="13"/>
  <c r="AV15" i="13"/>
  <c r="AR15" i="13"/>
  <c r="AS16" i="13"/>
  <c r="AQ16" i="13" s="1"/>
  <c r="AT15" i="13"/>
  <c r="AW15" i="13"/>
  <c r="P20" i="9"/>
  <c r="R20" i="9"/>
  <c r="S20" i="9"/>
  <c r="T20" i="9"/>
  <c r="U20" i="9"/>
  <c r="Q21" i="9"/>
  <c r="AK22" i="9"/>
  <c r="AO22" i="9"/>
  <c r="AL23" i="9"/>
  <c r="AM22" i="9"/>
  <c r="AP22" i="9"/>
  <c r="E21" i="13"/>
  <c r="G21" i="13"/>
  <c r="D21" i="13"/>
  <c r="F21" i="13"/>
  <c r="B21" i="13"/>
  <c r="C22" i="13"/>
  <c r="A22" i="13" s="1"/>
  <c r="N22" i="9"/>
  <c r="I22" i="9"/>
  <c r="J23" i="9"/>
  <c r="W19" i="9" l="1"/>
  <c r="AA19" i="9"/>
  <c r="O21" i="9"/>
  <c r="AC18" i="9"/>
  <c r="AJ23" i="9"/>
  <c r="D26" i="9"/>
  <c r="C27" i="9"/>
  <c r="A26" i="9"/>
  <c r="B26" i="9"/>
  <c r="E26" i="9"/>
  <c r="F26" i="9"/>
  <c r="G26" i="9"/>
  <c r="H23" i="9"/>
  <c r="L23" i="9"/>
  <c r="K23" i="9"/>
  <c r="M23" i="9"/>
  <c r="V19" i="9"/>
  <c r="Z19" i="9"/>
  <c r="AB19" i="9"/>
  <c r="X20" i="9"/>
  <c r="Y19" i="9"/>
  <c r="AH18" i="9"/>
  <c r="AI18" i="9"/>
  <c r="AE19" i="9"/>
  <c r="AD19" i="9" s="1"/>
  <c r="AF18" i="9"/>
  <c r="P20" i="13"/>
  <c r="T20" i="13"/>
  <c r="U20" i="13"/>
  <c r="Q21" i="13"/>
  <c r="O21" i="13" s="1"/>
  <c r="S20" i="13"/>
  <c r="M21" i="13"/>
  <c r="L21" i="13"/>
  <c r="K21" i="13"/>
  <c r="I21" i="13"/>
  <c r="J22" i="13"/>
  <c r="H22" i="13" s="1"/>
  <c r="N21" i="13"/>
  <c r="BC15" i="13"/>
  <c r="BB15" i="13"/>
  <c r="AZ16" i="13"/>
  <c r="AX16" i="13" s="1"/>
  <c r="BA15" i="13"/>
  <c r="AY15" i="13"/>
  <c r="BD15" i="13"/>
  <c r="BI15" i="13"/>
  <c r="BF15" i="13"/>
  <c r="BG16" i="13"/>
  <c r="BE16" i="13" s="1"/>
  <c r="BK15" i="13"/>
  <c r="BH15" i="13"/>
  <c r="BJ15" i="13"/>
  <c r="W19" i="13"/>
  <c r="Z19" i="13"/>
  <c r="Y19" i="13"/>
  <c r="AA19" i="13"/>
  <c r="AB19" i="13"/>
  <c r="X20" i="13"/>
  <c r="V20" i="13" s="1"/>
  <c r="AP17" i="13"/>
  <c r="AN17" i="13"/>
  <c r="AL18" i="13"/>
  <c r="AJ18" i="13" s="1"/>
  <c r="AK17" i="13"/>
  <c r="AM17" i="13"/>
  <c r="AO17" i="13"/>
  <c r="AR16" i="13"/>
  <c r="AT16" i="13"/>
  <c r="AW16" i="13"/>
  <c r="AV16" i="13"/>
  <c r="AS17" i="13"/>
  <c r="AQ17" i="13" s="1"/>
  <c r="AU16" i="13"/>
  <c r="AH18" i="13"/>
  <c r="AD18" i="13"/>
  <c r="AF18" i="13"/>
  <c r="AI18" i="13"/>
  <c r="AE19" i="13"/>
  <c r="AC19" i="13" s="1"/>
  <c r="AG18" i="13"/>
  <c r="T21" i="9"/>
  <c r="Q22" i="9"/>
  <c r="S21" i="9"/>
  <c r="P21" i="9"/>
  <c r="U21" i="9"/>
  <c r="R21" i="9"/>
  <c r="AP23" i="9"/>
  <c r="AK23" i="9"/>
  <c r="AO23" i="9"/>
  <c r="AM23" i="9"/>
  <c r="AL24" i="9"/>
  <c r="I23" i="9"/>
  <c r="N23" i="9"/>
  <c r="J24" i="9"/>
  <c r="E22" i="13"/>
  <c r="F22" i="13"/>
  <c r="C23" i="13"/>
  <c r="A23" i="13" s="1"/>
  <c r="D22" i="13"/>
  <c r="B22" i="13"/>
  <c r="G22" i="13"/>
  <c r="W20" i="9" l="1"/>
  <c r="AA20" i="9"/>
  <c r="O22" i="9"/>
  <c r="AJ24" i="9"/>
  <c r="AC19" i="9"/>
  <c r="B27" i="9"/>
  <c r="A27" i="9"/>
  <c r="D27" i="9"/>
  <c r="E27" i="9"/>
  <c r="F27" i="9"/>
  <c r="G27" i="9"/>
  <c r="C28" i="9"/>
  <c r="H24" i="9"/>
  <c r="K24" i="9"/>
  <c r="M24" i="9"/>
  <c r="L24" i="9"/>
  <c r="V20" i="9"/>
  <c r="AB20" i="9"/>
  <c r="Z20" i="9"/>
  <c r="AI19" i="9"/>
  <c r="AE20" i="9"/>
  <c r="AD20" i="9" s="1"/>
  <c r="AF19" i="9"/>
  <c r="AH19" i="9"/>
  <c r="X21" i="9"/>
  <c r="Y20" i="9"/>
  <c r="AR17" i="13"/>
  <c r="AS18" i="13"/>
  <c r="AQ18" i="13" s="1"/>
  <c r="AV17" i="13"/>
  <c r="AT17" i="13"/>
  <c r="AU17" i="13"/>
  <c r="AW17" i="13"/>
  <c r="M22" i="13"/>
  <c r="I22" i="13"/>
  <c r="J23" i="13"/>
  <c r="H23" i="13" s="1"/>
  <c r="L22" i="13"/>
  <c r="N22" i="13"/>
  <c r="K22" i="13"/>
  <c r="Y20" i="13"/>
  <c r="X21" i="13"/>
  <c r="V21" i="13" s="1"/>
  <c r="Z20" i="13"/>
  <c r="AB20" i="13"/>
  <c r="AA20" i="13"/>
  <c r="W20" i="13"/>
  <c r="AD19" i="13"/>
  <c r="AH19" i="13"/>
  <c r="AF19" i="13"/>
  <c r="AI19" i="13"/>
  <c r="AG19" i="13"/>
  <c r="AE20" i="13"/>
  <c r="AC20" i="13" s="1"/>
  <c r="AL19" i="13"/>
  <c r="AJ19" i="13" s="1"/>
  <c r="AN18" i="13"/>
  <c r="AP18" i="13"/>
  <c r="AK18" i="13"/>
  <c r="AO18" i="13"/>
  <c r="BA16" i="13"/>
  <c r="BD16" i="13"/>
  <c r="AZ17" i="13"/>
  <c r="AX17" i="13" s="1"/>
  <c r="BC16" i="13"/>
  <c r="BB16" i="13"/>
  <c r="AY16" i="13"/>
  <c r="BH16" i="13"/>
  <c r="BF16" i="13"/>
  <c r="BI16" i="13"/>
  <c r="BJ16" i="13"/>
  <c r="BG17" i="13"/>
  <c r="BE17" i="13" s="1"/>
  <c r="BK16" i="13"/>
  <c r="P21" i="13"/>
  <c r="T21" i="13"/>
  <c r="Q22" i="13"/>
  <c r="O22" i="13" s="1"/>
  <c r="S21" i="13"/>
  <c r="U21" i="13"/>
  <c r="U22" i="9"/>
  <c r="T22" i="9"/>
  <c r="S22" i="9"/>
  <c r="R22" i="9"/>
  <c r="P22" i="9"/>
  <c r="Q23" i="9"/>
  <c r="AL25" i="9"/>
  <c r="AO24" i="9"/>
  <c r="AM24" i="9"/>
  <c r="AP24" i="9"/>
  <c r="AK24" i="9"/>
  <c r="G23" i="13"/>
  <c r="D23" i="13"/>
  <c r="B23" i="13"/>
  <c r="F23" i="13"/>
  <c r="E23" i="13"/>
  <c r="C24" i="13"/>
  <c r="A24" i="13" s="1"/>
  <c r="N24" i="9"/>
  <c r="J25" i="9"/>
  <c r="I24" i="9"/>
  <c r="W21" i="9" l="1"/>
  <c r="AA21" i="9"/>
  <c r="AJ25" i="9"/>
  <c r="AC20" i="9"/>
  <c r="O23" i="9"/>
  <c r="A28" i="9"/>
  <c r="G28" i="9"/>
  <c r="B28" i="9"/>
  <c r="D28" i="9"/>
  <c r="E28" i="9"/>
  <c r="F28" i="9"/>
  <c r="C29" i="9"/>
  <c r="V21" i="9"/>
  <c r="AB21" i="9"/>
  <c r="Z21" i="9"/>
  <c r="H25" i="9"/>
  <c r="M25" i="9"/>
  <c r="K25" i="9"/>
  <c r="L25" i="9"/>
  <c r="Y21" i="9"/>
  <c r="X22" i="9"/>
  <c r="AH20" i="9"/>
  <c r="AF20" i="9"/>
  <c r="AI20" i="9"/>
  <c r="AE21" i="9"/>
  <c r="AD21" i="9" s="1"/>
  <c r="AG20" i="9"/>
  <c r="R22" i="13"/>
  <c r="T22" i="13"/>
  <c r="Q23" i="13"/>
  <c r="O23" i="13" s="1"/>
  <c r="S22" i="13"/>
  <c r="U22" i="13"/>
  <c r="P22" i="13"/>
  <c r="BH17" i="13"/>
  <c r="BF17" i="13"/>
  <c r="BI17" i="13"/>
  <c r="BK17" i="13"/>
  <c r="BJ17" i="13"/>
  <c r="BG18" i="13"/>
  <c r="BE18" i="13" s="1"/>
  <c r="AA21" i="13"/>
  <c r="Y21" i="13"/>
  <c r="Z21" i="13"/>
  <c r="AB21" i="13"/>
  <c r="W21" i="13"/>
  <c r="X22" i="13"/>
  <c r="V22" i="13" s="1"/>
  <c r="AH20" i="13"/>
  <c r="AD20" i="13"/>
  <c r="AI20" i="13"/>
  <c r="AE21" i="13"/>
  <c r="AC21" i="13" s="1"/>
  <c r="AF20" i="13"/>
  <c r="AG20" i="13"/>
  <c r="L23" i="13"/>
  <c r="I23" i="13"/>
  <c r="N23" i="13"/>
  <c r="J24" i="13"/>
  <c r="H24" i="13" s="1"/>
  <c r="M23" i="13"/>
  <c r="K23" i="13"/>
  <c r="AR18" i="13"/>
  <c r="AU18" i="13"/>
  <c r="AW18" i="13"/>
  <c r="AS19" i="13"/>
  <c r="AQ19" i="13" s="1"/>
  <c r="AT18" i="13"/>
  <c r="AV18" i="13"/>
  <c r="BA17" i="13"/>
  <c r="BD17" i="13"/>
  <c r="BB17" i="13"/>
  <c r="AY17" i="13"/>
  <c r="BC17" i="13"/>
  <c r="AZ18" i="13"/>
  <c r="AX18" i="13" s="1"/>
  <c r="AL20" i="13"/>
  <c r="AJ20" i="13" s="1"/>
  <c r="AP19" i="13"/>
  <c r="AO19" i="13"/>
  <c r="AN19" i="13"/>
  <c r="AK19" i="13"/>
  <c r="R23" i="9"/>
  <c r="T23" i="9"/>
  <c r="Q24" i="9"/>
  <c r="U23" i="9"/>
  <c r="P23" i="9"/>
  <c r="S23" i="9"/>
  <c r="N25" i="9"/>
  <c r="J26" i="9"/>
  <c r="I25" i="9"/>
  <c r="B24" i="13"/>
  <c r="E24" i="13"/>
  <c r="F24" i="13"/>
  <c r="G24" i="13"/>
  <c r="C25" i="13"/>
  <c r="A25" i="13" s="1"/>
  <c r="D24" i="13"/>
  <c r="AO25" i="9"/>
  <c r="AP25" i="9"/>
  <c r="AK25" i="9"/>
  <c r="AL26" i="9"/>
  <c r="AM25" i="9"/>
  <c r="W22" i="9" l="1"/>
  <c r="AA22" i="9"/>
  <c r="O24" i="9"/>
  <c r="AJ26" i="9"/>
  <c r="Z22" i="9"/>
  <c r="AC21" i="9"/>
  <c r="F29" i="9"/>
  <c r="A29" i="9"/>
  <c r="G29" i="9"/>
  <c r="E29" i="9"/>
  <c r="B29" i="9"/>
  <c r="C30" i="9"/>
  <c r="D29" i="9"/>
  <c r="H26" i="9"/>
  <c r="M26" i="9"/>
  <c r="K26" i="9"/>
  <c r="L26" i="9"/>
  <c r="V22" i="9"/>
  <c r="AB22" i="9"/>
  <c r="AI21" i="9"/>
  <c r="AH21" i="9"/>
  <c r="AF21" i="9"/>
  <c r="AE22" i="9"/>
  <c r="AD22" i="9" s="1"/>
  <c r="AG21" i="9"/>
  <c r="Y22" i="9"/>
  <c r="X23" i="9"/>
  <c r="AT19" i="13"/>
  <c r="AV19" i="13"/>
  <c r="AU19" i="13"/>
  <c r="AS20" i="13"/>
  <c r="AQ20" i="13" s="1"/>
  <c r="AR19" i="13"/>
  <c r="AW19" i="13"/>
  <c r="P23" i="13"/>
  <c r="Q24" i="13"/>
  <c r="O24" i="13" s="1"/>
  <c r="T23" i="13"/>
  <c r="U23" i="13"/>
  <c r="R23" i="13"/>
  <c r="S23" i="13"/>
  <c r="AN20" i="13"/>
  <c r="AL21" i="13"/>
  <c r="AJ21" i="13" s="1"/>
  <c r="AK20" i="13"/>
  <c r="AO20" i="13"/>
  <c r="AP20" i="13"/>
  <c r="BJ18" i="13"/>
  <c r="BH18" i="13"/>
  <c r="BG19" i="13"/>
  <c r="BE19" i="13" s="1"/>
  <c r="BK18" i="13"/>
  <c r="BI18" i="13"/>
  <c r="BF18" i="13"/>
  <c r="BA18" i="13"/>
  <c r="BD18" i="13"/>
  <c r="BC18" i="13"/>
  <c r="AY18" i="13"/>
  <c r="AZ19" i="13"/>
  <c r="AX19" i="13" s="1"/>
  <c r="BB18" i="13"/>
  <c r="I24" i="13"/>
  <c r="L24" i="13"/>
  <c r="N24" i="13"/>
  <c r="K24" i="13"/>
  <c r="J25" i="13"/>
  <c r="H25" i="13" s="1"/>
  <c r="M24" i="13"/>
  <c r="AD21" i="13"/>
  <c r="AG21" i="13"/>
  <c r="AE22" i="13"/>
  <c r="AC22" i="13" s="1"/>
  <c r="AI21" i="13"/>
  <c r="AH21" i="13"/>
  <c r="Y22" i="13"/>
  <c r="AB22" i="13"/>
  <c r="Z22" i="13"/>
  <c r="X23" i="13"/>
  <c r="V23" i="13" s="1"/>
  <c r="AA22" i="13"/>
  <c r="W22" i="13"/>
  <c r="S24" i="9"/>
  <c r="R24" i="9"/>
  <c r="Q25" i="9"/>
  <c r="T24" i="9"/>
  <c r="P24" i="9"/>
  <c r="U24" i="9"/>
  <c r="AL27" i="9"/>
  <c r="AK26" i="9"/>
  <c r="AO26" i="9"/>
  <c r="AP26" i="9"/>
  <c r="AN26" i="9"/>
  <c r="AM26" i="9"/>
  <c r="C26" i="13"/>
  <c r="A26" i="13" s="1"/>
  <c r="E25" i="13"/>
  <c r="D25" i="13"/>
  <c r="B25" i="13"/>
  <c r="G25" i="13"/>
  <c r="F25" i="13"/>
  <c r="I26" i="9"/>
  <c r="N26" i="9"/>
  <c r="J27" i="9"/>
  <c r="W23" i="9" l="1"/>
  <c r="AA23" i="9"/>
  <c r="O25" i="9"/>
  <c r="AJ27" i="9"/>
  <c r="AC22" i="9"/>
  <c r="E30" i="9"/>
  <c r="F30" i="9"/>
  <c r="A30" i="9"/>
  <c r="B30" i="9"/>
  <c r="C31" i="9"/>
  <c r="D30" i="9"/>
  <c r="G30" i="9"/>
  <c r="H27" i="9"/>
  <c r="M27" i="9"/>
  <c r="K27" i="9"/>
  <c r="L27" i="9"/>
  <c r="V23" i="9"/>
  <c r="AB23" i="9"/>
  <c r="Z23" i="9"/>
  <c r="Y23" i="9"/>
  <c r="X24" i="9"/>
  <c r="W24" i="9" s="1"/>
  <c r="AF22" i="9"/>
  <c r="AH22" i="9"/>
  <c r="AG22" i="9"/>
  <c r="AE23" i="9"/>
  <c r="AD23" i="9" s="1"/>
  <c r="AI22" i="9"/>
  <c r="I25" i="13"/>
  <c r="K25" i="13"/>
  <c r="L25" i="13"/>
  <c r="J26" i="13"/>
  <c r="H26" i="13" s="1"/>
  <c r="N25" i="13"/>
  <c r="M25" i="13"/>
  <c r="BI19" i="13"/>
  <c r="BG20" i="13"/>
  <c r="BE20" i="13" s="1"/>
  <c r="BF19" i="13"/>
  <c r="BH19" i="13"/>
  <c r="BJ19" i="13"/>
  <c r="BK19" i="13"/>
  <c r="AM21" i="13"/>
  <c r="AK21" i="13"/>
  <c r="AP21" i="13"/>
  <c r="AL22" i="13"/>
  <c r="AJ22" i="13" s="1"/>
  <c r="AO21" i="13"/>
  <c r="AN21" i="13"/>
  <c r="AW20" i="13"/>
  <c r="AT20" i="13"/>
  <c r="AV20" i="13"/>
  <c r="AR20" i="13"/>
  <c r="AU20" i="13"/>
  <c r="AS21" i="13"/>
  <c r="AQ21" i="13" s="1"/>
  <c r="Y23" i="13"/>
  <c r="W23" i="13"/>
  <c r="X24" i="13"/>
  <c r="V24" i="13" s="1"/>
  <c r="AB23" i="13"/>
  <c r="AA23" i="13"/>
  <c r="Z23" i="13"/>
  <c r="AF22" i="13"/>
  <c r="AE23" i="13"/>
  <c r="AC23" i="13" s="1"/>
  <c r="AD22" i="13"/>
  <c r="AG22" i="13"/>
  <c r="AI22" i="13"/>
  <c r="AH22" i="13"/>
  <c r="BC19" i="13"/>
  <c r="BB19" i="13"/>
  <c r="BA19" i="13"/>
  <c r="BD19" i="13"/>
  <c r="AZ20" i="13"/>
  <c r="AX20" i="13" s="1"/>
  <c r="AY19" i="13"/>
  <c r="P24" i="13"/>
  <c r="T24" i="13"/>
  <c r="U24" i="13"/>
  <c r="S24" i="13"/>
  <c r="Q25" i="13"/>
  <c r="O25" i="13" s="1"/>
  <c r="R24" i="13"/>
  <c r="R25" i="9"/>
  <c r="T25" i="9"/>
  <c r="Q26" i="9"/>
  <c r="P25" i="9"/>
  <c r="U25" i="9"/>
  <c r="S25" i="9"/>
  <c r="C27" i="13"/>
  <c r="A27" i="13" s="1"/>
  <c r="E26" i="13"/>
  <c r="F26" i="13"/>
  <c r="D26" i="13"/>
  <c r="G26" i="13"/>
  <c r="B26" i="13"/>
  <c r="J28" i="9"/>
  <c r="N27" i="9"/>
  <c r="I27" i="9"/>
  <c r="AL28" i="9"/>
  <c r="AK27" i="9"/>
  <c r="AO27" i="9"/>
  <c r="AP27" i="9"/>
  <c r="AM27" i="9"/>
  <c r="AN27" i="9"/>
  <c r="AC23" i="9" l="1"/>
  <c r="AJ28" i="9"/>
  <c r="O26" i="9"/>
  <c r="D31" i="9"/>
  <c r="C32" i="9"/>
  <c r="E31" i="9"/>
  <c r="A31" i="9"/>
  <c r="B31" i="9"/>
  <c r="F31" i="9"/>
  <c r="G31" i="9"/>
  <c r="H28" i="9"/>
  <c r="L28" i="9"/>
  <c r="M28" i="9"/>
  <c r="K28" i="9"/>
  <c r="V24" i="9"/>
  <c r="AA24" i="9"/>
  <c r="Z24" i="9"/>
  <c r="AB24" i="9"/>
  <c r="Y24" i="9"/>
  <c r="X25" i="9"/>
  <c r="W25" i="9" s="1"/>
  <c r="AG23" i="9"/>
  <c r="AF23" i="9"/>
  <c r="AI23" i="9"/>
  <c r="AH23" i="9"/>
  <c r="AE24" i="9"/>
  <c r="AD24" i="9" s="1"/>
  <c r="R25" i="13"/>
  <c r="S25" i="13"/>
  <c r="T25" i="13"/>
  <c r="P25" i="13"/>
  <c r="Q26" i="13"/>
  <c r="O26" i="13" s="1"/>
  <c r="U25" i="13"/>
  <c r="AY20" i="13"/>
  <c r="BD20" i="13"/>
  <c r="AZ21" i="13"/>
  <c r="AX21" i="13" s="1"/>
  <c r="BA20" i="13"/>
  <c r="BB20" i="13"/>
  <c r="BC20" i="13"/>
  <c r="W24" i="13"/>
  <c r="X25" i="13"/>
  <c r="V25" i="13" s="1"/>
  <c r="AB24" i="13"/>
  <c r="Z24" i="13"/>
  <c r="AA24" i="13"/>
  <c r="Y24" i="13"/>
  <c r="J27" i="13"/>
  <c r="H27" i="13" s="1"/>
  <c r="I26" i="13"/>
  <c r="L26" i="13"/>
  <c r="M26" i="13"/>
  <c r="N26" i="13"/>
  <c r="K26" i="13"/>
  <c r="AV21" i="13"/>
  <c r="AW21" i="13"/>
  <c r="AS22" i="13"/>
  <c r="AQ22" i="13" s="1"/>
  <c r="AU21" i="13"/>
  <c r="AT21" i="13"/>
  <c r="AR21" i="13"/>
  <c r="AK22" i="13"/>
  <c r="AL23" i="13"/>
  <c r="AJ23" i="13" s="1"/>
  <c r="AM22" i="13"/>
  <c r="AN22" i="13"/>
  <c r="AP22" i="13"/>
  <c r="AO22" i="13"/>
  <c r="AD23" i="13"/>
  <c r="AH23" i="13"/>
  <c r="AG23" i="13"/>
  <c r="AI23" i="13"/>
  <c r="AF23" i="13"/>
  <c r="AE24" i="13"/>
  <c r="AC24" i="13" s="1"/>
  <c r="BI20" i="13"/>
  <c r="BK20" i="13"/>
  <c r="BJ20" i="13"/>
  <c r="BG21" i="13"/>
  <c r="BE21" i="13" s="1"/>
  <c r="BF20" i="13"/>
  <c r="BH20" i="13"/>
  <c r="U26" i="9"/>
  <c r="P26" i="9"/>
  <c r="T26" i="9"/>
  <c r="Q27" i="9"/>
  <c r="R26" i="9"/>
  <c r="S26" i="9"/>
  <c r="F27" i="13"/>
  <c r="B27" i="13"/>
  <c r="G27" i="13"/>
  <c r="E27" i="13"/>
  <c r="D27" i="13"/>
  <c r="C28" i="13"/>
  <c r="A28" i="13" s="1"/>
  <c r="AN28" i="9"/>
  <c r="AM28" i="9"/>
  <c r="AP28" i="9"/>
  <c r="AK28" i="9"/>
  <c r="AL29" i="9"/>
  <c r="AO28" i="9"/>
  <c r="J29" i="9"/>
  <c r="N28" i="9"/>
  <c r="I28" i="9"/>
  <c r="AC24" i="9" l="1"/>
  <c r="AJ29" i="9"/>
  <c r="O27" i="9"/>
  <c r="D32" i="9"/>
  <c r="C33" i="9"/>
  <c r="B32" i="9"/>
  <c r="E32" i="9"/>
  <c r="F32" i="9"/>
  <c r="G32" i="9"/>
  <c r="A32" i="9"/>
  <c r="H29" i="9"/>
  <c r="L29" i="9"/>
  <c r="M29" i="9"/>
  <c r="K29" i="9"/>
  <c r="V25" i="9"/>
  <c r="AA25" i="9"/>
  <c r="Z25" i="9"/>
  <c r="AB25" i="9"/>
  <c r="X26" i="9"/>
  <c r="W26" i="9" s="1"/>
  <c r="Y25" i="9"/>
  <c r="AI24" i="9"/>
  <c r="AG24" i="9"/>
  <c r="AF24" i="9"/>
  <c r="AE25" i="9"/>
  <c r="AD25" i="9" s="1"/>
  <c r="AH24" i="9"/>
  <c r="AA25" i="13"/>
  <c r="Y25" i="13"/>
  <c r="Z25" i="13"/>
  <c r="X26" i="13"/>
  <c r="V26" i="13" s="1"/>
  <c r="AB25" i="13"/>
  <c r="W25" i="13"/>
  <c r="AU22" i="13"/>
  <c r="AS23" i="13"/>
  <c r="AQ23" i="13" s="1"/>
  <c r="AV22" i="13"/>
  <c r="AT22" i="13"/>
  <c r="AW22" i="13"/>
  <c r="AR22" i="13"/>
  <c r="BA21" i="13"/>
  <c r="AY21" i="13"/>
  <c r="BC21" i="13"/>
  <c r="BB21" i="13"/>
  <c r="BD21" i="13"/>
  <c r="AZ22" i="13"/>
  <c r="AX22" i="13" s="1"/>
  <c r="BG22" i="13"/>
  <c r="BE22" i="13" s="1"/>
  <c r="BI21" i="13"/>
  <c r="BF21" i="13"/>
  <c r="BH21" i="13"/>
  <c r="BK21" i="13"/>
  <c r="BJ21" i="13"/>
  <c r="J28" i="13"/>
  <c r="H28" i="13" s="1"/>
  <c r="M27" i="13"/>
  <c r="I27" i="13"/>
  <c r="N27" i="13"/>
  <c r="L27" i="13"/>
  <c r="K27" i="13"/>
  <c r="Q27" i="13"/>
  <c r="O27" i="13" s="1"/>
  <c r="T26" i="13"/>
  <c r="U26" i="13"/>
  <c r="R26" i="13"/>
  <c r="P26" i="13"/>
  <c r="S26" i="13"/>
  <c r="AE25" i="13"/>
  <c r="AC25" i="13" s="1"/>
  <c r="AI24" i="13"/>
  <c r="AF24" i="13"/>
  <c r="AG24" i="13"/>
  <c r="AH24" i="13"/>
  <c r="AD24" i="13"/>
  <c r="AK23" i="13"/>
  <c r="AM23" i="13"/>
  <c r="AL24" i="13"/>
  <c r="AJ24" i="13" s="1"/>
  <c r="AO23" i="13"/>
  <c r="AN23" i="13"/>
  <c r="AP23" i="13"/>
  <c r="S27" i="9"/>
  <c r="T27" i="9"/>
  <c r="U27" i="9"/>
  <c r="R27" i="9"/>
  <c r="P27" i="9"/>
  <c r="Q28" i="9"/>
  <c r="AO29" i="9"/>
  <c r="AN29" i="9"/>
  <c r="AK29" i="9"/>
  <c r="AP29" i="9"/>
  <c r="AL30" i="9"/>
  <c r="AM29" i="9"/>
  <c r="J30" i="9"/>
  <c r="I29" i="9"/>
  <c r="N29" i="9"/>
  <c r="D28" i="13"/>
  <c r="B28" i="13"/>
  <c r="C29" i="13"/>
  <c r="A29" i="13" s="1"/>
  <c r="G28" i="13"/>
  <c r="E28" i="13"/>
  <c r="F28" i="13"/>
  <c r="AJ30" i="9" l="1"/>
  <c r="AC25" i="9"/>
  <c r="O28" i="9"/>
  <c r="B33" i="9"/>
  <c r="E33" i="9"/>
  <c r="F33" i="9"/>
  <c r="G33" i="9"/>
  <c r="C34" i="9"/>
  <c r="A33" i="9"/>
  <c r="D33" i="9"/>
  <c r="V26" i="9"/>
  <c r="AA26" i="9"/>
  <c r="Z26" i="9"/>
  <c r="AB26" i="9"/>
  <c r="H30" i="9"/>
  <c r="K30" i="9"/>
  <c r="L30" i="9"/>
  <c r="M30" i="9"/>
  <c r="AG25" i="9"/>
  <c r="AH25" i="9"/>
  <c r="AI25" i="9"/>
  <c r="AF25" i="9"/>
  <c r="AE26" i="9"/>
  <c r="AD26" i="9" s="1"/>
  <c r="Y26" i="9"/>
  <c r="X27" i="9"/>
  <c r="W27" i="9" s="1"/>
  <c r="AH25" i="13"/>
  <c r="AI25" i="13"/>
  <c r="AD25" i="13"/>
  <c r="AE26" i="13"/>
  <c r="AC26" i="13" s="1"/>
  <c r="AG25" i="13"/>
  <c r="AF25" i="13"/>
  <c r="BG23" i="13"/>
  <c r="BE23" i="13" s="1"/>
  <c r="BF22" i="13"/>
  <c r="BI22" i="13"/>
  <c r="BK22" i="13"/>
  <c r="BH22" i="13"/>
  <c r="BJ22" i="13"/>
  <c r="AS24" i="13"/>
  <c r="AQ24" i="13" s="1"/>
  <c r="AV23" i="13"/>
  <c r="AU23" i="13"/>
  <c r="AR23" i="13"/>
  <c r="AT23" i="13"/>
  <c r="AW23" i="13"/>
  <c r="AM24" i="13"/>
  <c r="AO24" i="13"/>
  <c r="AK24" i="13"/>
  <c r="AP24" i="13"/>
  <c r="AL25" i="13"/>
  <c r="AJ25" i="13" s="1"/>
  <c r="AN24" i="13"/>
  <c r="S27" i="13"/>
  <c r="P27" i="13"/>
  <c r="U27" i="13"/>
  <c r="T27" i="13"/>
  <c r="Q28" i="13"/>
  <c r="O28" i="13" s="1"/>
  <c r="R27" i="13"/>
  <c r="J29" i="13"/>
  <c r="H29" i="13" s="1"/>
  <c r="M28" i="13"/>
  <c r="L28" i="13"/>
  <c r="I28" i="13"/>
  <c r="K28" i="13"/>
  <c r="N28" i="13"/>
  <c r="AY22" i="13"/>
  <c r="BB22" i="13"/>
  <c r="BC22" i="13"/>
  <c r="AZ23" i="13"/>
  <c r="AX23" i="13" s="1"/>
  <c r="BD22" i="13"/>
  <c r="BA22" i="13"/>
  <c r="W26" i="13"/>
  <c r="AB26" i="13"/>
  <c r="Z26" i="13"/>
  <c r="AA26" i="13"/>
  <c r="X27" i="13"/>
  <c r="V27" i="13" s="1"/>
  <c r="Y26" i="13"/>
  <c r="Q29" i="9"/>
  <c r="S28" i="9"/>
  <c r="T28" i="9"/>
  <c r="R28" i="9"/>
  <c r="U28" i="9"/>
  <c r="P28" i="9"/>
  <c r="AO30" i="9"/>
  <c r="AL31" i="9"/>
  <c r="AN30" i="9"/>
  <c r="AK30" i="9"/>
  <c r="AP30" i="9"/>
  <c r="AM30" i="9"/>
  <c r="F29" i="13"/>
  <c r="B29" i="13"/>
  <c r="D29" i="13"/>
  <c r="C30" i="13"/>
  <c r="A30" i="13" s="1"/>
  <c r="G29" i="13"/>
  <c r="E29" i="13"/>
  <c r="I30" i="9"/>
  <c r="J31" i="9"/>
  <c r="N30" i="9"/>
  <c r="AJ31" i="9" l="1"/>
  <c r="AC26" i="9"/>
  <c r="O29" i="9"/>
  <c r="A34" i="9"/>
  <c r="G34" i="9"/>
  <c r="B34" i="9"/>
  <c r="F34" i="9"/>
  <c r="C35" i="9"/>
  <c r="D34" i="9"/>
  <c r="E34" i="9"/>
  <c r="V27" i="9"/>
  <c r="AA27" i="9"/>
  <c r="Z27" i="9"/>
  <c r="AB27" i="9"/>
  <c r="H31" i="9"/>
  <c r="L31" i="9"/>
  <c r="K31" i="9"/>
  <c r="M31" i="9"/>
  <c r="Y27" i="9"/>
  <c r="X28" i="9"/>
  <c r="W28" i="9" s="1"/>
  <c r="AG26" i="9"/>
  <c r="AI26" i="9"/>
  <c r="AH26" i="9"/>
  <c r="AE27" i="9"/>
  <c r="AD27" i="9" s="1"/>
  <c r="BI23" i="13"/>
  <c r="BK23" i="13"/>
  <c r="BF23" i="13"/>
  <c r="BG24" i="13"/>
  <c r="BE24" i="13" s="1"/>
  <c r="BJ23" i="13"/>
  <c r="BH23" i="13"/>
  <c r="AB27" i="13"/>
  <c r="X28" i="13"/>
  <c r="V28" i="13" s="1"/>
  <c r="AA27" i="13"/>
  <c r="W27" i="13"/>
  <c r="Y27" i="13"/>
  <c r="Z27" i="13"/>
  <c r="BD23" i="13"/>
  <c r="BB23" i="13"/>
  <c r="AZ24" i="13"/>
  <c r="AX24" i="13" s="1"/>
  <c r="AY23" i="13"/>
  <c r="BA23" i="13"/>
  <c r="BC23" i="13"/>
  <c r="AK25" i="13"/>
  <c r="AL26" i="13"/>
  <c r="AJ26" i="13" s="1"/>
  <c r="AM25" i="13"/>
  <c r="AO25" i="13"/>
  <c r="AN25" i="13"/>
  <c r="AP25" i="13"/>
  <c r="AT24" i="13"/>
  <c r="AV24" i="13"/>
  <c r="AS25" i="13"/>
  <c r="AQ25" i="13" s="1"/>
  <c r="AU24" i="13"/>
  <c r="AW24" i="13"/>
  <c r="AR24" i="13"/>
  <c r="P28" i="13"/>
  <c r="R28" i="13"/>
  <c r="T28" i="13"/>
  <c r="U28" i="13"/>
  <c r="Q29" i="13"/>
  <c r="O29" i="13" s="1"/>
  <c r="S28" i="13"/>
  <c r="L29" i="13"/>
  <c r="M29" i="13"/>
  <c r="I29" i="13"/>
  <c r="N29" i="13"/>
  <c r="K29" i="13"/>
  <c r="J30" i="13"/>
  <c r="H30" i="13" s="1"/>
  <c r="AE27" i="13"/>
  <c r="AC27" i="13" s="1"/>
  <c r="AH26" i="13"/>
  <c r="AF26" i="13"/>
  <c r="AD26" i="13"/>
  <c r="AI26" i="13"/>
  <c r="AG26" i="13"/>
  <c r="T29" i="9"/>
  <c r="R29" i="9"/>
  <c r="Q30" i="9"/>
  <c r="S29" i="9"/>
  <c r="P29" i="9"/>
  <c r="U29" i="9"/>
  <c r="C31" i="13"/>
  <c r="A31" i="13" s="1"/>
  <c r="E30" i="13"/>
  <c r="G30" i="13"/>
  <c r="D30" i="13"/>
  <c r="F30" i="13"/>
  <c r="B30" i="13"/>
  <c r="AP31" i="9"/>
  <c r="AL32" i="9"/>
  <c r="AN31" i="9"/>
  <c r="AK31" i="9"/>
  <c r="AO31" i="9"/>
  <c r="AM31" i="9"/>
  <c r="I31" i="9"/>
  <c r="J32" i="9"/>
  <c r="N31" i="9"/>
  <c r="AJ32" i="9" l="1"/>
  <c r="AC27" i="9"/>
  <c r="O30" i="9"/>
  <c r="F35" i="9"/>
  <c r="A35" i="9"/>
  <c r="G35" i="9"/>
  <c r="B35" i="9"/>
  <c r="C36" i="9"/>
  <c r="D35" i="9"/>
  <c r="E35" i="9"/>
  <c r="V28" i="9"/>
  <c r="AA28" i="9"/>
  <c r="Z28" i="9"/>
  <c r="AB28" i="9"/>
  <c r="H32" i="9"/>
  <c r="K32" i="9"/>
  <c r="L32" i="9"/>
  <c r="M32" i="9"/>
  <c r="AE28" i="9"/>
  <c r="AG27" i="9"/>
  <c r="AI27" i="9"/>
  <c r="AH27" i="9"/>
  <c r="X29" i="9"/>
  <c r="W29" i="9" s="1"/>
  <c r="Y28" i="9"/>
  <c r="M30" i="13"/>
  <c r="N30" i="13"/>
  <c r="I30" i="13"/>
  <c r="L30" i="13"/>
  <c r="J31" i="13"/>
  <c r="H31" i="13" s="1"/>
  <c r="K30" i="13"/>
  <c r="AW25" i="13"/>
  <c r="AT25" i="13"/>
  <c r="AR25" i="13"/>
  <c r="AU25" i="13"/>
  <c r="AS26" i="13"/>
  <c r="AQ26" i="13" s="1"/>
  <c r="AV25" i="13"/>
  <c r="AG27" i="13"/>
  <c r="AE28" i="13"/>
  <c r="AC28" i="13" s="1"/>
  <c r="AI27" i="13"/>
  <c r="AH27" i="13"/>
  <c r="AF27" i="13"/>
  <c r="AD27" i="13"/>
  <c r="AP26" i="13"/>
  <c r="AO26" i="13"/>
  <c r="AK26" i="13"/>
  <c r="AM26" i="13"/>
  <c r="AL27" i="13"/>
  <c r="AJ27" i="13" s="1"/>
  <c r="AN26" i="13"/>
  <c r="BC24" i="13"/>
  <c r="BA24" i="13"/>
  <c r="AZ25" i="13"/>
  <c r="AX25" i="13" s="1"/>
  <c r="BD24" i="13"/>
  <c r="BB24" i="13"/>
  <c r="AY24" i="13"/>
  <c r="Q30" i="13"/>
  <c r="O30" i="13" s="1"/>
  <c r="S29" i="13"/>
  <c r="U29" i="13"/>
  <c r="P29" i="13"/>
  <c r="R29" i="13"/>
  <c r="T29" i="13"/>
  <c r="AB28" i="13"/>
  <c r="Z28" i="13"/>
  <c r="X29" i="13"/>
  <c r="V29" i="13" s="1"/>
  <c r="AA28" i="13"/>
  <c r="Y28" i="13"/>
  <c r="W28" i="13"/>
  <c r="BF24" i="13"/>
  <c r="BJ24" i="13"/>
  <c r="BH24" i="13"/>
  <c r="BK24" i="13"/>
  <c r="BI24" i="13"/>
  <c r="BG25" i="13"/>
  <c r="BE25" i="13" s="1"/>
  <c r="R30" i="9"/>
  <c r="P30" i="9"/>
  <c r="S30" i="9"/>
  <c r="U30" i="9"/>
  <c r="T30" i="9"/>
  <c r="Q31" i="9"/>
  <c r="AO32" i="9"/>
  <c r="AN32" i="9"/>
  <c r="AM32" i="9"/>
  <c r="AP32" i="9"/>
  <c r="AK32" i="9"/>
  <c r="AL33" i="9"/>
  <c r="F31" i="13"/>
  <c r="G31" i="13"/>
  <c r="C32" i="13"/>
  <c r="A32" i="13" s="1"/>
  <c r="E31" i="13"/>
  <c r="D31" i="13"/>
  <c r="B31" i="13"/>
  <c r="N32" i="9"/>
  <c r="I32" i="9"/>
  <c r="J33" i="9"/>
  <c r="AF28" i="9" l="1"/>
  <c r="AD28" i="9"/>
  <c r="O31" i="9"/>
  <c r="AJ33" i="9"/>
  <c r="AC28" i="9"/>
  <c r="E36" i="9"/>
  <c r="F36" i="9"/>
  <c r="B36" i="9"/>
  <c r="C37" i="9"/>
  <c r="D36" i="9"/>
  <c r="G36" i="9"/>
  <c r="A36" i="9"/>
  <c r="V29" i="9"/>
  <c r="AB29" i="9"/>
  <c r="AA29" i="9"/>
  <c r="Z29" i="9"/>
  <c r="H33" i="9"/>
  <c r="K33" i="9"/>
  <c r="M33" i="9"/>
  <c r="L33" i="9"/>
  <c r="Y29" i="9"/>
  <c r="X30" i="9"/>
  <c r="W30" i="9" s="1"/>
  <c r="AG28" i="9"/>
  <c r="AE29" i="9"/>
  <c r="AD29" i="9" s="1"/>
  <c r="AH28" i="9"/>
  <c r="AI28" i="9"/>
  <c r="BJ25" i="13"/>
  <c r="BH25" i="13"/>
  <c r="BG26" i="13"/>
  <c r="BE26" i="13" s="1"/>
  <c r="BF25" i="13"/>
  <c r="BI25" i="13"/>
  <c r="BK25" i="13"/>
  <c r="T30" i="13"/>
  <c r="S30" i="13"/>
  <c r="Q31" i="13"/>
  <c r="O31" i="13" s="1"/>
  <c r="P30" i="13"/>
  <c r="R30" i="13"/>
  <c r="U30" i="13"/>
  <c r="BA25" i="13"/>
  <c r="BB25" i="13"/>
  <c r="AZ26" i="13"/>
  <c r="AX26" i="13" s="1"/>
  <c r="BC25" i="13"/>
  <c r="AY25" i="13"/>
  <c r="BD25" i="13"/>
  <c r="AN27" i="13"/>
  <c r="AO27" i="13"/>
  <c r="AK27" i="13"/>
  <c r="AM27" i="13"/>
  <c r="AP27" i="13"/>
  <c r="AL28" i="13"/>
  <c r="AJ28" i="13" s="1"/>
  <c r="N31" i="13"/>
  <c r="M31" i="13"/>
  <c r="I31" i="13"/>
  <c r="K31" i="13"/>
  <c r="J32" i="13"/>
  <c r="H32" i="13" s="1"/>
  <c r="L31" i="13"/>
  <c r="X30" i="13"/>
  <c r="V30" i="13" s="1"/>
  <c r="AA29" i="13"/>
  <c r="W29" i="13"/>
  <c r="Z29" i="13"/>
  <c r="Y29" i="13"/>
  <c r="AB29" i="13"/>
  <c r="AD28" i="13"/>
  <c r="AE29" i="13"/>
  <c r="AC29" i="13" s="1"/>
  <c r="AI28" i="13"/>
  <c r="AH28" i="13"/>
  <c r="AG28" i="13"/>
  <c r="AF28" i="13"/>
  <c r="AW26" i="13"/>
  <c r="AU26" i="13"/>
  <c r="AR26" i="13"/>
  <c r="AV26" i="13"/>
  <c r="AT26" i="13"/>
  <c r="AS27" i="13"/>
  <c r="AQ27" i="13" s="1"/>
  <c r="S31" i="9"/>
  <c r="Q32" i="9"/>
  <c r="T31" i="9"/>
  <c r="U31" i="9"/>
  <c r="R31" i="9"/>
  <c r="P31" i="9"/>
  <c r="D32" i="13"/>
  <c r="C33" i="13"/>
  <c r="A33" i="13" s="1"/>
  <c r="E32" i="13"/>
  <c r="G32" i="13"/>
  <c r="B32" i="13"/>
  <c r="F32" i="13"/>
  <c r="AP33" i="9"/>
  <c r="AL34" i="9"/>
  <c r="AK33" i="9"/>
  <c r="AM33" i="9"/>
  <c r="AO33" i="9"/>
  <c r="AN33" i="9"/>
  <c r="I33" i="9"/>
  <c r="J34" i="9"/>
  <c r="N33" i="9"/>
  <c r="AJ34" i="9" l="1"/>
  <c r="O32" i="9"/>
  <c r="AC29" i="9"/>
  <c r="D37" i="9"/>
  <c r="E37" i="9"/>
  <c r="F37" i="9"/>
  <c r="G37" i="9"/>
  <c r="A37" i="9"/>
  <c r="B37" i="9"/>
  <c r="V30" i="9"/>
  <c r="AB30" i="9"/>
  <c r="Z30" i="9"/>
  <c r="AA30" i="9"/>
  <c r="H34" i="9"/>
  <c r="M34" i="9"/>
  <c r="K34" i="9"/>
  <c r="L34" i="9"/>
  <c r="X31" i="9"/>
  <c r="W31" i="9" s="1"/>
  <c r="Y30" i="9"/>
  <c r="AI29" i="9"/>
  <c r="AE30" i="9"/>
  <c r="AD30" i="9" s="1"/>
  <c r="AG29" i="9"/>
  <c r="AH29" i="9"/>
  <c r="AF29" i="9"/>
  <c r="AU27" i="13"/>
  <c r="AS28" i="13"/>
  <c r="AQ28" i="13" s="1"/>
  <c r="AR27" i="13"/>
  <c r="AW27" i="13"/>
  <c r="AT27" i="13"/>
  <c r="AV27" i="13"/>
  <c r="AG29" i="13"/>
  <c r="AE30" i="13"/>
  <c r="AC30" i="13" s="1"/>
  <c r="AI29" i="13"/>
  <c r="AH29" i="13"/>
  <c r="AD29" i="13"/>
  <c r="X31" i="13"/>
  <c r="V31" i="13" s="1"/>
  <c r="Z30" i="13"/>
  <c r="AB30" i="13"/>
  <c r="Y30" i="13"/>
  <c r="AA30" i="13"/>
  <c r="W30" i="13"/>
  <c r="AN28" i="13"/>
  <c r="AP28" i="13"/>
  <c r="AL29" i="13"/>
  <c r="AJ29" i="13" s="1"/>
  <c r="AM28" i="13"/>
  <c r="AK28" i="13"/>
  <c r="AO28" i="13"/>
  <c r="R31" i="13"/>
  <c r="Q32" i="13"/>
  <c r="O32" i="13" s="1"/>
  <c r="S31" i="13"/>
  <c r="U31" i="13"/>
  <c r="T31" i="13"/>
  <c r="P31" i="13"/>
  <c r="BG27" i="13"/>
  <c r="BE27" i="13" s="1"/>
  <c r="BK26" i="13"/>
  <c r="BH26" i="13"/>
  <c r="BJ26" i="13"/>
  <c r="BI26" i="13"/>
  <c r="BF26" i="13"/>
  <c r="J33" i="13"/>
  <c r="H33" i="13" s="1"/>
  <c r="K32" i="13"/>
  <c r="N32" i="13"/>
  <c r="M32" i="13"/>
  <c r="L32" i="13"/>
  <c r="I32" i="13"/>
  <c r="AZ27" i="13"/>
  <c r="AX27" i="13" s="1"/>
  <c r="BB26" i="13"/>
  <c r="BD26" i="13"/>
  <c r="AY26" i="13"/>
  <c r="BC26" i="13"/>
  <c r="R32" i="9"/>
  <c r="T32" i="9"/>
  <c r="P32" i="9"/>
  <c r="Q33" i="9"/>
  <c r="U32" i="9"/>
  <c r="S32" i="9"/>
  <c r="F33" i="13"/>
  <c r="G33" i="13"/>
  <c r="B33" i="13"/>
  <c r="C34" i="13"/>
  <c r="A34" i="13" s="1"/>
  <c r="E33" i="13"/>
  <c r="D33" i="13"/>
  <c r="AO34" i="9"/>
  <c r="AK34" i="9"/>
  <c r="AN34" i="9"/>
  <c r="AL35" i="9"/>
  <c r="AM34" i="9"/>
  <c r="AP34" i="9"/>
  <c r="I34" i="9"/>
  <c r="J35" i="9"/>
  <c r="N34" i="9"/>
  <c r="AC30" i="9" l="1"/>
  <c r="AJ35" i="9"/>
  <c r="O33" i="9"/>
  <c r="V31" i="9"/>
  <c r="AB31" i="9"/>
  <c r="Z31" i="9"/>
  <c r="AA31" i="9"/>
  <c r="H35" i="9"/>
  <c r="M35" i="9"/>
  <c r="K35" i="9"/>
  <c r="L35" i="9"/>
  <c r="AH30" i="9"/>
  <c r="AG30" i="9"/>
  <c r="AI30" i="9"/>
  <c r="AF30" i="9"/>
  <c r="AE31" i="9"/>
  <c r="AD31" i="9" s="1"/>
  <c r="X32" i="9"/>
  <c r="W32" i="9" s="1"/>
  <c r="Y31" i="9"/>
  <c r="BF27" i="13"/>
  <c r="BG28" i="13"/>
  <c r="BE28" i="13" s="1"/>
  <c r="BH27" i="13"/>
  <c r="BJ27" i="13"/>
  <c r="BK27" i="13"/>
  <c r="BI27" i="13"/>
  <c r="AN29" i="13"/>
  <c r="AK29" i="13"/>
  <c r="AL30" i="13"/>
  <c r="AJ30" i="13" s="1"/>
  <c r="AO29" i="13"/>
  <c r="AP29" i="13"/>
  <c r="AM29" i="13"/>
  <c r="AB31" i="13"/>
  <c r="X32" i="13"/>
  <c r="V32" i="13" s="1"/>
  <c r="AA31" i="13"/>
  <c r="Z31" i="13"/>
  <c r="Y31" i="13"/>
  <c r="W31" i="13"/>
  <c r="K33" i="13"/>
  <c r="J34" i="13"/>
  <c r="I33" i="13"/>
  <c r="L33" i="13"/>
  <c r="M33" i="13"/>
  <c r="N33" i="13"/>
  <c r="AV28" i="13"/>
  <c r="AW28" i="13"/>
  <c r="AR28" i="13"/>
  <c r="AS29" i="13"/>
  <c r="AQ29" i="13" s="1"/>
  <c r="AU28" i="13"/>
  <c r="AT28" i="13"/>
  <c r="AZ28" i="13"/>
  <c r="AX28" i="13" s="1"/>
  <c r="BC27" i="13"/>
  <c r="BD27" i="13"/>
  <c r="BB27" i="13"/>
  <c r="AY27" i="13"/>
  <c r="Q33" i="13"/>
  <c r="O33" i="13" s="1"/>
  <c r="U32" i="13"/>
  <c r="P32" i="13"/>
  <c r="R32" i="13"/>
  <c r="T32" i="13"/>
  <c r="S32" i="13"/>
  <c r="AH30" i="13"/>
  <c r="AD30" i="13"/>
  <c r="AE31" i="13"/>
  <c r="AC31" i="13" s="1"/>
  <c r="AG30" i="13"/>
  <c r="AI30" i="13"/>
  <c r="U33" i="9"/>
  <c r="T33" i="9"/>
  <c r="Q34" i="9"/>
  <c r="S33" i="9"/>
  <c r="R33" i="9"/>
  <c r="P33" i="9"/>
  <c r="N35" i="9"/>
  <c r="I35" i="9"/>
  <c r="J36" i="9"/>
  <c r="AP35" i="9"/>
  <c r="AK35" i="9"/>
  <c r="AN35" i="9"/>
  <c r="AL36" i="9"/>
  <c r="AO35" i="9"/>
  <c r="AM35" i="9"/>
  <c r="D34" i="13"/>
  <c r="G34" i="13"/>
  <c r="C35" i="13"/>
  <c r="A35" i="13" s="1"/>
  <c r="F34" i="13"/>
  <c r="E34" i="13"/>
  <c r="B34" i="13"/>
  <c r="H34" i="13" l="1"/>
  <c r="J35" i="13"/>
  <c r="O34" i="9"/>
  <c r="AC31" i="9"/>
  <c r="AJ36" i="9"/>
  <c r="H36" i="9"/>
  <c r="M36" i="9"/>
  <c r="K36" i="9"/>
  <c r="L36" i="9"/>
  <c r="V32" i="9"/>
  <c r="AA32" i="9"/>
  <c r="Z32" i="9"/>
  <c r="AB32" i="9"/>
  <c r="AI31" i="9"/>
  <c r="AE32" i="9"/>
  <c r="AD32" i="9" s="1"/>
  <c r="AF31" i="9"/>
  <c r="AH31" i="9"/>
  <c r="AG31" i="9"/>
  <c r="X33" i="9"/>
  <c r="W33" i="9" s="1"/>
  <c r="Y32" i="9"/>
  <c r="BC28" i="13"/>
  <c r="BA28" i="13"/>
  <c r="AZ29" i="13"/>
  <c r="AX29" i="13" s="1"/>
  <c r="AY28" i="13"/>
  <c r="BB28" i="13"/>
  <c r="BD28" i="13"/>
  <c r="AS30" i="13"/>
  <c r="AQ30" i="13" s="1"/>
  <c r="AW29" i="13"/>
  <c r="AV29" i="13"/>
  <c r="AT29" i="13"/>
  <c r="AR29" i="13"/>
  <c r="AU29" i="13"/>
  <c r="W32" i="13"/>
  <c r="AA32" i="13"/>
  <c r="Y32" i="13"/>
  <c r="AB32" i="13"/>
  <c r="X33" i="13"/>
  <c r="V33" i="13" s="1"/>
  <c r="Z32" i="13"/>
  <c r="Q34" i="13"/>
  <c r="O34" i="13" s="1"/>
  <c r="S33" i="13"/>
  <c r="T33" i="13"/>
  <c r="R33" i="13"/>
  <c r="P33" i="13"/>
  <c r="U33" i="13"/>
  <c r="M34" i="13"/>
  <c r="I34" i="13"/>
  <c r="L34" i="13"/>
  <c r="N34" i="13"/>
  <c r="K34" i="13"/>
  <c r="AM30" i="13"/>
  <c r="AP30" i="13"/>
  <c r="AL31" i="13"/>
  <c r="AJ31" i="13" s="1"/>
  <c r="AK30" i="13"/>
  <c r="AO30" i="13"/>
  <c r="AN30" i="13"/>
  <c r="AD31" i="13"/>
  <c r="AE32" i="13"/>
  <c r="AC32" i="13" s="1"/>
  <c r="AI31" i="13"/>
  <c r="AG31" i="13"/>
  <c r="AH31" i="13"/>
  <c r="BJ28" i="13"/>
  <c r="BH28" i="13"/>
  <c r="BI28" i="13"/>
  <c r="BF28" i="13"/>
  <c r="BK28" i="13"/>
  <c r="BG29" i="13"/>
  <c r="BE29" i="13" s="1"/>
  <c r="P34" i="9"/>
  <c r="R34" i="9"/>
  <c r="S34" i="9"/>
  <c r="Q35" i="9"/>
  <c r="U34" i="9"/>
  <c r="T34" i="9"/>
  <c r="AM36" i="9"/>
  <c r="AK36" i="9"/>
  <c r="AL37" i="9"/>
  <c r="AJ37" i="9" s="1"/>
  <c r="AO36" i="9"/>
  <c r="AP36" i="9"/>
  <c r="AN36" i="9"/>
  <c r="N36" i="9"/>
  <c r="I36" i="9"/>
  <c r="C36" i="13"/>
  <c r="A36" i="13" s="1"/>
  <c r="E35" i="13"/>
  <c r="G35" i="13"/>
  <c r="D35" i="13"/>
  <c r="B35" i="13"/>
  <c r="F35" i="13"/>
  <c r="K35" i="13" l="1"/>
  <c r="H35" i="13"/>
  <c r="M35" i="13"/>
  <c r="L35" i="13"/>
  <c r="N35" i="13"/>
  <c r="O35" i="9"/>
  <c r="AC32" i="9"/>
  <c r="V33" i="9"/>
  <c r="AA33" i="9"/>
  <c r="Z33" i="9"/>
  <c r="AB33" i="9"/>
  <c r="AF32" i="9"/>
  <c r="AI32" i="9"/>
  <c r="AH32" i="9"/>
  <c r="AE33" i="9"/>
  <c r="AD33" i="9" s="1"/>
  <c r="AG32" i="9"/>
  <c r="Y33" i="9"/>
  <c r="X34" i="9"/>
  <c r="W34" i="9" s="1"/>
  <c r="AE33" i="13"/>
  <c r="AC33" i="13" s="1"/>
  <c r="AF32" i="13"/>
  <c r="AD32" i="13"/>
  <c r="AG32" i="13"/>
  <c r="AH32" i="13"/>
  <c r="AI32" i="13"/>
  <c r="Z33" i="13"/>
  <c r="Y33" i="13"/>
  <c r="AB33" i="13"/>
  <c r="W33" i="13"/>
  <c r="X34" i="13"/>
  <c r="V34" i="13" s="1"/>
  <c r="AA33" i="13"/>
  <c r="AT30" i="13"/>
  <c r="AV30" i="13"/>
  <c r="AU30" i="13"/>
  <c r="AS31" i="13"/>
  <c r="AQ31" i="13" s="1"/>
  <c r="AR30" i="13"/>
  <c r="AW30" i="13"/>
  <c r="BF29" i="13"/>
  <c r="BH29" i="13"/>
  <c r="BI29" i="13"/>
  <c r="BJ29" i="13"/>
  <c r="BK29" i="13"/>
  <c r="BG30" i="13"/>
  <c r="BE30" i="13" s="1"/>
  <c r="T34" i="13"/>
  <c r="Q35" i="13"/>
  <c r="O35" i="13" s="1"/>
  <c r="S34" i="13"/>
  <c r="R34" i="13"/>
  <c r="P34" i="13"/>
  <c r="U34" i="13"/>
  <c r="AZ30" i="13"/>
  <c r="AX30" i="13" s="1"/>
  <c r="BC29" i="13"/>
  <c r="BA29" i="13"/>
  <c r="AY29" i="13"/>
  <c r="BB29" i="13"/>
  <c r="BD29" i="13"/>
  <c r="AN31" i="13"/>
  <c r="AL32" i="13"/>
  <c r="AJ32" i="13" s="1"/>
  <c r="AK31" i="13"/>
  <c r="AM31" i="13"/>
  <c r="AO31" i="13"/>
  <c r="AP31" i="13"/>
  <c r="T35" i="9"/>
  <c r="P35" i="9"/>
  <c r="R35" i="9"/>
  <c r="U35" i="9"/>
  <c r="Q36" i="9"/>
  <c r="S35" i="9"/>
  <c r="AM37" i="9"/>
  <c r="AP37" i="9"/>
  <c r="AO37" i="9"/>
  <c r="AK37" i="9"/>
  <c r="AN37" i="9"/>
  <c r="C37" i="13"/>
  <c r="A37" i="13" s="1"/>
  <c r="D36" i="13"/>
  <c r="F36" i="13"/>
  <c r="G36" i="13"/>
  <c r="E36" i="13"/>
  <c r="B36" i="13"/>
  <c r="AC33" i="9" l="1"/>
  <c r="O36" i="9"/>
  <c r="V34" i="9"/>
  <c r="AA34" i="9"/>
  <c r="Z34" i="9"/>
  <c r="AB34" i="9"/>
  <c r="AI33" i="9"/>
  <c r="AH33" i="9"/>
  <c r="AG33" i="9"/>
  <c r="AF33" i="9"/>
  <c r="AE34" i="9"/>
  <c r="AD34" i="9" s="1"/>
  <c r="Y34" i="9"/>
  <c r="X35" i="9"/>
  <c r="W35" i="9" s="1"/>
  <c r="BC30" i="13"/>
  <c r="BB30" i="13"/>
  <c r="BA30" i="13"/>
  <c r="AZ31" i="13"/>
  <c r="AX31" i="13" s="1"/>
  <c r="BD30" i="13"/>
  <c r="AY30" i="13"/>
  <c r="BI30" i="13"/>
  <c r="BG31" i="13"/>
  <c r="BE31" i="13" s="1"/>
  <c r="BK30" i="13"/>
  <c r="BJ30" i="13"/>
  <c r="BF30" i="13"/>
  <c r="BH30" i="13"/>
  <c r="AB34" i="13"/>
  <c r="W34" i="13"/>
  <c r="X35" i="13"/>
  <c r="V35" i="13" s="1"/>
  <c r="Y34" i="13"/>
  <c r="AA34" i="13"/>
  <c r="Z34" i="13"/>
  <c r="Q36" i="13"/>
  <c r="O36" i="13" s="1"/>
  <c r="P35" i="13"/>
  <c r="R35" i="13"/>
  <c r="T35" i="13"/>
  <c r="S35" i="13"/>
  <c r="U35" i="13"/>
  <c r="AW31" i="13"/>
  <c r="AR31" i="13"/>
  <c r="AU31" i="13"/>
  <c r="AS32" i="13"/>
  <c r="AQ32" i="13" s="1"/>
  <c r="AT31" i="13"/>
  <c r="AV31" i="13"/>
  <c r="AP32" i="13"/>
  <c r="AO32" i="13"/>
  <c r="AM32" i="13"/>
  <c r="AL33" i="13"/>
  <c r="AJ33" i="13" s="1"/>
  <c r="AK32" i="13"/>
  <c r="AN32" i="13"/>
  <c r="AH33" i="13"/>
  <c r="AE34" i="13"/>
  <c r="AC34" i="13" s="1"/>
  <c r="AI33" i="13"/>
  <c r="AF33" i="13"/>
  <c r="AG33" i="13"/>
  <c r="AD33" i="13"/>
  <c r="U36" i="9"/>
  <c r="S36" i="9"/>
  <c r="T36" i="9"/>
  <c r="P36" i="9"/>
  <c r="R36" i="9"/>
  <c r="Q37" i="9"/>
  <c r="F37" i="13"/>
  <c r="E37" i="13"/>
  <c r="B37" i="13"/>
  <c r="D37" i="13"/>
  <c r="G37" i="13"/>
  <c r="O37" i="9" l="1"/>
  <c r="AC34" i="9"/>
  <c r="V35" i="9"/>
  <c r="AA35" i="9"/>
  <c r="Z35" i="9"/>
  <c r="AB35" i="9"/>
  <c r="Y35" i="9"/>
  <c r="X36" i="9"/>
  <c r="W36" i="9" s="1"/>
  <c r="AI34" i="9"/>
  <c r="AE35" i="9"/>
  <c r="AD35" i="9" s="1"/>
  <c r="AG34" i="9"/>
  <c r="AF34" i="9"/>
  <c r="AH34" i="9"/>
  <c r="AE35" i="13"/>
  <c r="AC35" i="13" s="1"/>
  <c r="AD34" i="13"/>
  <c r="AI34" i="13"/>
  <c r="AF34" i="13"/>
  <c r="AG34" i="13"/>
  <c r="AH34" i="13"/>
  <c r="AN33" i="13"/>
  <c r="AL34" i="13"/>
  <c r="AJ34" i="13" s="1"/>
  <c r="AK33" i="13"/>
  <c r="AM33" i="13"/>
  <c r="AO33" i="13"/>
  <c r="AP33" i="13"/>
  <c r="AY31" i="13"/>
  <c r="AZ32" i="13"/>
  <c r="AX32" i="13" s="1"/>
  <c r="BC31" i="13"/>
  <c r="BB31" i="13"/>
  <c r="BA31" i="13"/>
  <c r="BD31" i="13"/>
  <c r="R36" i="13"/>
  <c r="P36" i="13"/>
  <c r="T36" i="13"/>
  <c r="Q37" i="13"/>
  <c r="O37" i="13" s="1"/>
  <c r="U36" i="13"/>
  <c r="S36" i="13"/>
  <c r="AW32" i="13"/>
  <c r="AT32" i="13"/>
  <c r="AS33" i="13"/>
  <c r="AQ33" i="13" s="1"/>
  <c r="AR32" i="13"/>
  <c r="AV32" i="13"/>
  <c r="AU32" i="13"/>
  <c r="W35" i="13"/>
  <c r="Y35" i="13"/>
  <c r="AB35" i="13"/>
  <c r="AA35" i="13"/>
  <c r="Z35" i="13"/>
  <c r="X36" i="13"/>
  <c r="V36" i="13" s="1"/>
  <c r="BH31" i="13"/>
  <c r="BG32" i="13"/>
  <c r="BE32" i="13" s="1"/>
  <c r="BI31" i="13"/>
  <c r="BJ31" i="13"/>
  <c r="BK31" i="13"/>
  <c r="BF31" i="13"/>
  <c r="S37" i="9"/>
  <c r="T37" i="9"/>
  <c r="U37" i="9"/>
  <c r="R37" i="9"/>
  <c r="P37" i="9"/>
  <c r="AC35" i="9" l="1"/>
  <c r="V36" i="9"/>
  <c r="AA36" i="9"/>
  <c r="Z36" i="9"/>
  <c r="AB36" i="9"/>
  <c r="AH35" i="9"/>
  <c r="AF35" i="9"/>
  <c r="AG35" i="9"/>
  <c r="AE36" i="9"/>
  <c r="AD36" i="9" s="1"/>
  <c r="AI35" i="9"/>
  <c r="Y36" i="9"/>
  <c r="X37" i="9"/>
  <c r="W37" i="9" s="1"/>
  <c r="BF32" i="13"/>
  <c r="BJ32" i="13"/>
  <c r="BK32" i="13"/>
  <c r="BG33" i="13"/>
  <c r="BE33" i="13" s="1"/>
  <c r="BH32" i="13"/>
  <c r="BI32" i="13"/>
  <c r="BB32" i="13"/>
  <c r="BA32" i="13"/>
  <c r="AZ33" i="13"/>
  <c r="AX33" i="13" s="1"/>
  <c r="AY32" i="13"/>
  <c r="BD32" i="13"/>
  <c r="BC32" i="13"/>
  <c r="AS34" i="13"/>
  <c r="AQ34" i="13" s="1"/>
  <c r="AW33" i="13"/>
  <c r="AU33" i="13"/>
  <c r="AT33" i="13"/>
  <c r="AV33" i="13"/>
  <c r="AR33" i="13"/>
  <c r="W36" i="13"/>
  <c r="Y36" i="13"/>
  <c r="X37" i="13"/>
  <c r="AA36" i="13"/>
  <c r="AB36" i="13"/>
  <c r="Z36" i="13"/>
  <c r="P37" i="13"/>
  <c r="T37" i="13"/>
  <c r="U37" i="13"/>
  <c r="S37" i="13"/>
  <c r="R37" i="13"/>
  <c r="AO34" i="13"/>
  <c r="AL35" i="13"/>
  <c r="AJ35" i="13" s="1"/>
  <c r="AP34" i="13"/>
  <c r="AM34" i="13"/>
  <c r="AN34" i="13"/>
  <c r="AK34" i="13"/>
  <c r="AH35" i="13"/>
  <c r="AG35" i="13"/>
  <c r="AD35" i="13"/>
  <c r="AE36" i="13"/>
  <c r="AC36" i="13" s="1"/>
  <c r="AI35" i="13"/>
  <c r="AF35" i="13"/>
  <c r="AC36" i="9" l="1"/>
  <c r="Z37" i="9"/>
  <c r="AA37" i="9"/>
  <c r="Y37" i="9"/>
  <c r="AB37" i="9"/>
  <c r="V37" i="9"/>
  <c r="AG36" i="9"/>
  <c r="AE37" i="9"/>
  <c r="AD37" i="9" s="1"/>
  <c r="AH36" i="9"/>
  <c r="AI36" i="9"/>
  <c r="AF36" i="9"/>
  <c r="AP37" i="13"/>
  <c r="Y37" i="13"/>
  <c r="AB37" i="13"/>
  <c r="Z37" i="13"/>
  <c r="AA37" i="13"/>
  <c r="AO37" i="13"/>
  <c r="V37" i="13"/>
  <c r="AN37" i="13"/>
  <c r="W37" i="13"/>
  <c r="AM37" i="13"/>
  <c r="AR34" i="13"/>
  <c r="AV34" i="13"/>
  <c r="AW34" i="13"/>
  <c r="AU34" i="13"/>
  <c r="AS35" i="13"/>
  <c r="AQ35" i="13" s="1"/>
  <c r="AT34" i="13"/>
  <c r="BB33" i="13"/>
  <c r="BD33" i="13"/>
  <c r="BA33" i="13"/>
  <c r="AZ34" i="13"/>
  <c r="AX34" i="13" s="1"/>
  <c r="BC33" i="13"/>
  <c r="AY33" i="13"/>
  <c r="AD36" i="13"/>
  <c r="AE37" i="13"/>
  <c r="AC37" i="13" s="1"/>
  <c r="AI36" i="13"/>
  <c r="AH36" i="13"/>
  <c r="AG36" i="13"/>
  <c r="AF36" i="13"/>
  <c r="AN35" i="13"/>
  <c r="AM35" i="13"/>
  <c r="AO35" i="13"/>
  <c r="AP35" i="13"/>
  <c r="AK35" i="13"/>
  <c r="AL36" i="13"/>
  <c r="AJ36" i="13" s="1"/>
  <c r="BG34" i="13"/>
  <c r="BE34" i="13" s="1"/>
  <c r="BF33" i="13"/>
  <c r="BH33" i="13"/>
  <c r="BJ33" i="13"/>
  <c r="BI33" i="13"/>
  <c r="BK33" i="13"/>
  <c r="AC37" i="9" l="1"/>
  <c r="AF37" i="9"/>
  <c r="AG37" i="9"/>
  <c r="AH37" i="9"/>
  <c r="AI37" i="9"/>
  <c r="AT35" i="13"/>
  <c r="AV35" i="13"/>
  <c r="AR35" i="13"/>
  <c r="AW35" i="13"/>
  <c r="AS36" i="13"/>
  <c r="AQ36" i="13" s="1"/>
  <c r="AU35" i="13"/>
  <c r="BI34" i="13"/>
  <c r="BG35" i="13"/>
  <c r="BE35" i="13" s="1"/>
  <c r="BH34" i="13"/>
  <c r="BJ34" i="13"/>
  <c r="BK34" i="13"/>
  <c r="BF34" i="13"/>
  <c r="AO36" i="13"/>
  <c r="AP36" i="13"/>
  <c r="AK36" i="13"/>
  <c r="AL37" i="13"/>
  <c r="AM36" i="13"/>
  <c r="AN36" i="13"/>
  <c r="AF37" i="13"/>
  <c r="AG37" i="13"/>
  <c r="AD37" i="13"/>
  <c r="AI37" i="13"/>
  <c r="AH37" i="13"/>
  <c r="BA34" i="13"/>
  <c r="BC34" i="13"/>
  <c r="AZ35" i="13"/>
  <c r="AX35" i="13" s="1"/>
  <c r="AY34" i="13"/>
  <c r="BD34" i="13"/>
  <c r="BB34" i="13"/>
  <c r="BA35" i="13" l="1"/>
  <c r="BC35" i="13"/>
  <c r="BB35" i="13"/>
  <c r="BD35" i="13"/>
  <c r="AZ36" i="13"/>
  <c r="AX36" i="13" s="1"/>
  <c r="AY35" i="13"/>
  <c r="AJ37" i="13"/>
  <c r="AK37" i="13"/>
  <c r="AS37" i="13"/>
  <c r="AQ37" i="13" s="1"/>
  <c r="AW36" i="13"/>
  <c r="AU36" i="13"/>
  <c r="AT36" i="13"/>
  <c r="AV36" i="13"/>
  <c r="AR36" i="13"/>
  <c r="BH35" i="13"/>
  <c r="BJ35" i="13"/>
  <c r="BI35" i="13"/>
  <c r="BG36" i="13"/>
  <c r="BE36" i="13" s="1"/>
  <c r="BK35" i="13"/>
  <c r="BF35" i="13"/>
  <c r="AU37" i="13" l="1"/>
  <c r="AV37" i="13"/>
  <c r="AW37" i="13"/>
  <c r="AT37" i="13"/>
  <c r="BF36" i="13"/>
  <c r="BI36" i="13"/>
  <c r="BJ36" i="13"/>
  <c r="BH36" i="13"/>
  <c r="BK36" i="13"/>
  <c r="AR37" i="13"/>
  <c r="BB36" i="13"/>
  <c r="BD36" i="13"/>
  <c r="AY36" i="13"/>
  <c r="AZ37" i="13"/>
  <c r="AX37" i="13" s="1"/>
  <c r="BC36" i="13"/>
  <c r="BA36" i="13"/>
  <c r="BD37" i="13" l="1"/>
  <c r="BB37" i="13"/>
  <c r="BC37" i="13"/>
  <c r="AY37" i="13"/>
  <c r="BA37" i="13"/>
</calcChain>
</file>

<file path=xl/sharedStrings.xml><?xml version="1.0" encoding="utf-8"?>
<sst xmlns="http://schemas.openxmlformats.org/spreadsheetml/2006/main" count="1774" uniqueCount="423">
  <si>
    <t>Pentecôte</t>
  </si>
  <si>
    <t>DATE</t>
  </si>
  <si>
    <t>BACHELOR</t>
  </si>
  <si>
    <t>Services</t>
  </si>
  <si>
    <t>LIBELLE ETUDIANTS</t>
  </si>
  <si>
    <t>LIBELLE ENSEIGNANTS</t>
  </si>
  <si>
    <t>Bachelor</t>
  </si>
  <si>
    <t/>
  </si>
  <si>
    <t xml:space="preserve">NOTES / RQS 
(ORDO unqiuement) </t>
  </si>
  <si>
    <t>Férié B</t>
  </si>
  <si>
    <t>Séminaire du Personnel</t>
  </si>
  <si>
    <t>PGE / MSc</t>
  </si>
  <si>
    <t>Congé Fin d'Année UL</t>
  </si>
  <si>
    <t>CONGÉ PRINTEMPS ENSEIGNANTS</t>
  </si>
  <si>
    <r>
      <t xml:space="preserve">Dernière MAJ PLANIF / </t>
    </r>
    <r>
      <rPr>
        <b/>
        <sz val="12"/>
        <color theme="9" tint="-0.249977111117893"/>
        <rFont val="Arial Narrow"/>
        <family val="2"/>
      </rPr>
      <t xml:space="preserve">VT </t>
    </r>
    <r>
      <rPr>
        <b/>
        <sz val="12"/>
        <color theme="0" tint="-0.499984740745262"/>
        <rFont val="Arial Narrow"/>
        <family val="2"/>
      </rPr>
      <t xml:space="preserve">  </t>
    </r>
  </si>
  <si>
    <r>
      <t xml:space="preserve">Création PLANIF / </t>
    </r>
    <r>
      <rPr>
        <b/>
        <sz val="12"/>
        <color theme="6" tint="-0.249977111117893"/>
        <rFont val="Arial Narrow"/>
        <family val="2"/>
      </rPr>
      <t>VT</t>
    </r>
  </si>
  <si>
    <t>NPB</t>
  </si>
  <si>
    <t>NP</t>
  </si>
  <si>
    <t>Férié NP</t>
  </si>
  <si>
    <t>Férié NP - Armistice</t>
  </si>
  <si>
    <t>Férié NPB - LUNDI DE PÂQUES</t>
  </si>
  <si>
    <t>Férié NPB</t>
  </si>
  <si>
    <t>Férié NPB - Lundi de Pentecôte / Whit Monday</t>
  </si>
  <si>
    <t>NB</t>
  </si>
  <si>
    <t>Comité de Programme BACHELOR</t>
  </si>
  <si>
    <t>BAC 1A Jury S1</t>
  </si>
  <si>
    <t>BAC 1A Jury S2</t>
  </si>
  <si>
    <r>
      <t xml:space="preserve">Férié NPB - Fête du Travail 
</t>
    </r>
    <r>
      <rPr>
        <sz val="12"/>
        <color rgb="FF990000"/>
        <rFont val="Arial Narrow"/>
        <family val="2"/>
      </rPr>
      <t>CONGÉ PRINTEMPS ENSEIGNANTS</t>
    </r>
  </si>
  <si>
    <t xml:space="preserve">CONGES ÉTÉ ENSEIGNANTS </t>
  </si>
  <si>
    <t>CONGES ÉTÉ ENSEIGNANTS</t>
  </si>
  <si>
    <r>
      <t xml:space="preserve">Férié NP
</t>
    </r>
    <r>
      <rPr>
        <sz val="12"/>
        <color rgb="FF990000"/>
        <rFont val="Arial Narrow"/>
        <family val="2"/>
      </rPr>
      <t xml:space="preserve">CONGÉ ÉTÉ ENSEIGNANTS </t>
    </r>
  </si>
  <si>
    <t xml:space="preserve"> CONGÉS ENSEIGNANTS ICN : 09/07 - 20/08/2023 inclus</t>
  </si>
  <si>
    <t>Congés d'Eté E.N. Fr : 08/07 midi - 04/09/2023 au matin</t>
  </si>
  <si>
    <t>Congés d'Automne E. N. Fr : 21/10 midi  - 06/11/23 au matin</t>
  </si>
  <si>
    <t>Congés Fin d'Année E. N. Fr : 23/12/2023 midi - 08/01/2024 matin</t>
  </si>
  <si>
    <t>MSc / DESSMI</t>
  </si>
  <si>
    <t xml:space="preserve">Jury S1 BAC 3A EN </t>
  </si>
  <si>
    <t>Jurys S2 BAC 3A GB</t>
  </si>
  <si>
    <t xml:space="preserve">PGE </t>
  </si>
  <si>
    <t>PGE</t>
  </si>
  <si>
    <t>Jury MSc 2 DU Session 1 annuelle
Jury M2+</t>
  </si>
  <si>
    <t>Jury MSc 2 DU Session 2 annuelle
Jury M2+
Jurys S2 BAC 2A + 3A EN</t>
  </si>
  <si>
    <t>DESSMI / MSc
MIEX</t>
  </si>
  <si>
    <t>CALENDRIER ICN 2023 - 2024 au 02/02/2023</t>
  </si>
  <si>
    <t>CONGÉS ENSEIGNANTS ICN : 24/12/2023 - 07/01/2024 inclus</t>
  </si>
  <si>
    <t>Jury L3</t>
  </si>
  <si>
    <t>Jurys Sess° 2 DESSMI 1, DESSMI 2 ED</t>
  </si>
  <si>
    <t xml:space="preserve">Jury inter BAC 1 ? </t>
  </si>
  <si>
    <t>Pause Pédagogique UL : 28/10 midi  - 06/11/23 au matin</t>
  </si>
  <si>
    <t>Congés Fin d'Année UL : 23/12/2023 midi - 08/01/2024 matin</t>
  </si>
  <si>
    <r>
      <t>Jurys M1 (échange), M2, M2+, MSc 2 DU (</t>
    </r>
    <r>
      <rPr>
        <b/>
        <i/>
        <sz val="12"/>
        <color theme="8" tint="-0.249977111117893"/>
        <rFont val="Arial Narrow"/>
        <family val="2"/>
      </rPr>
      <t>07/11</t>
    </r>
    <r>
      <rPr>
        <i/>
        <sz val="12"/>
        <color theme="8" tint="-0.249977111117893"/>
        <rFont val="Arial Narrow"/>
        <family val="2"/>
      </rPr>
      <t>)</t>
    </r>
  </si>
  <si>
    <t xml:space="preserve">P, B </t>
  </si>
  <si>
    <t>P, B</t>
  </si>
  <si>
    <t>PGE1 - Deadline envoi sujets - partiels TC - Sem.1 - Ses.1</t>
  </si>
  <si>
    <t>PGE1 - Deadline valid. Info. - partiels TC - Sem.1 - Ses.1</t>
  </si>
  <si>
    <t>PGE2/MSc1 - Partiels TC - Sem.1 - Ses.1</t>
  </si>
  <si>
    <t>PGE2/MSc1 - Ateliers - Sem.1 - Ses.1</t>
  </si>
  <si>
    <t>PGE1 - Deadline saisie des notes CC - Sem.1 - Ses.1</t>
  </si>
  <si>
    <t>PGE1 -Deadline valid. Info. - rattrap. - Sem.2                                                PGE2/MSc1 -Deadline valid. Info. - rattrap. - Sem.2</t>
  </si>
  <si>
    <t>PGE3/MSc2 - Deadline envoi sujets - dossiers -  rattrap. - Sem.1</t>
  </si>
  <si>
    <t xml:space="preserve">PGE3/MSc2 - Deadline envoi sujets - épreuves écrites - rattrap. Sem.1 </t>
  </si>
  <si>
    <t>PGE3/MSc2 - Rattrapages SEM1</t>
  </si>
  <si>
    <t xml:space="preserve">MIEX1 - Partiels TC - Sem.1 - Ses.1  </t>
  </si>
  <si>
    <t xml:space="preserve">BACH2 - Partiels TC - Sem.1 - Ses.1       </t>
  </si>
  <si>
    <t>BACH2- Deadline envoi sujets - partiels TC - Sem.1 - Ses.1</t>
  </si>
  <si>
    <t>BACH2 - Deadline saisie des notes CC - Sem.1 - Ses.1</t>
  </si>
  <si>
    <t xml:space="preserve">BACH2 - Partiels TC - Sem.1 - Ses.1                                                                                     </t>
  </si>
  <si>
    <t xml:space="preserve">BACH1 -Deadline valid. Info. - partiels TC - Sem.1 - Ses.1 </t>
  </si>
  <si>
    <t xml:space="preserve">BACH2 - Partiels TC - Sem.1 - Ses.1                                                                                                                         BACH1 - Deadline envoi sujets - partiels TC - Sem.1 - Ses.1 </t>
  </si>
  <si>
    <t>BACH1 - Deadline saisie des notes CC - Sem.1 - Ses.1</t>
  </si>
  <si>
    <t>BACH1 - Deadline saisie des notes CF - Sem.1 - Ses.1</t>
  </si>
  <si>
    <t>BACH1 -Rattrapages SEM1</t>
  </si>
  <si>
    <t>BACH1 - Deadline valid. Info. - rattrap. - Sem.1</t>
  </si>
  <si>
    <t xml:space="preserve">BACH1 -  Partiels TC - Sem.2 - Ses.1       </t>
  </si>
  <si>
    <t>BACH1 - Deadline valid. Info. - partiels TC - Sem.2 - Ses.1</t>
  </si>
  <si>
    <t>BACH1 -Rattrapages SEM2</t>
  </si>
  <si>
    <t>BACH1 - Deadline envoi sujets - rattrap. Sem.2</t>
  </si>
  <si>
    <t>BACH1 - Deadline valid. Info. - rattrap. - Sem.2</t>
  </si>
  <si>
    <t xml:space="preserve">BACH1 - Deadline saisie des notes - rattrap. Sem.2 </t>
  </si>
  <si>
    <t xml:space="preserve">BACH3 ET - Partiels TC - Sem.1 - Ses.1 </t>
  </si>
  <si>
    <r>
      <t>BACH2 - Partiels TC - Sem.2 - Ses.1</t>
    </r>
    <r>
      <rPr>
        <b/>
        <sz val="12"/>
        <color theme="1" tint="4.9989318521683403E-2"/>
        <rFont val="Arial Narrow"/>
        <family val="2"/>
      </rPr>
      <t xml:space="preserve">
</t>
    </r>
    <r>
      <rPr>
        <sz val="12"/>
        <color theme="1" tint="4.9989318521683403E-2"/>
        <rFont val="Arial Narrow"/>
        <family val="2"/>
      </rPr>
      <t xml:space="preserve">BACH3 ET - Partiels TC - Sem.2 - Ses.1 </t>
    </r>
  </si>
  <si>
    <t>BACH3 ET - Deadline saisie des notes CC - Sem.2 - Ses.1</t>
  </si>
  <si>
    <t>BACH2 -Rattrapages SEM2
BACH3 ET -Rattrapages SEM 1+2</t>
  </si>
  <si>
    <r>
      <t xml:space="preserve">BACH3 ET - Partiels TC - Sem.1 - Ses.1 </t>
    </r>
    <r>
      <rPr>
        <b/>
        <sz val="12"/>
        <color theme="1" tint="4.9989318521683403E-2"/>
        <rFont val="Arial Narrow"/>
        <family val="2"/>
      </rPr>
      <t xml:space="preserve">
</t>
    </r>
    <r>
      <rPr>
        <sz val="12"/>
        <color theme="1" tint="4.9989318521683403E-2"/>
        <rFont val="Arial Narrow"/>
        <family val="2"/>
      </rPr>
      <t xml:space="preserve">BACH3 CLAS. FR - Partiels TC - Sem.1 - Ses.1 </t>
    </r>
  </si>
  <si>
    <r>
      <t xml:space="preserve">BACH3 ET - Partiels TC - Sem.1 - Ses.1 </t>
    </r>
    <r>
      <rPr>
        <b/>
        <sz val="12"/>
        <color theme="1" tint="4.9989318521683403E-2"/>
        <rFont val="Arial Narrow"/>
        <family val="2"/>
      </rPr>
      <t xml:space="preserve">
</t>
    </r>
    <r>
      <rPr>
        <sz val="12"/>
        <color theme="1" tint="4.9989318521683403E-2"/>
        <rFont val="Arial Narrow"/>
        <family val="2"/>
      </rPr>
      <t xml:space="preserve">BACH3 CLAS. + ALT. FR - Partiels TC - Sem.1 - Ses.1 </t>
    </r>
  </si>
  <si>
    <t xml:space="preserve">BACH1 -  Partiels TC - Sem.1 - Ses.1       
</t>
  </si>
  <si>
    <t>BACH3 CLAS. + ALT. FR - Deadline envoi sujets - rattrap. Sem.1</t>
  </si>
  <si>
    <r>
      <rPr>
        <sz val="12"/>
        <color theme="1" tint="4.9989318521683403E-2"/>
        <rFont val="Arial Narrow"/>
        <family val="2"/>
      </rPr>
      <t>BACH3 CLAS. + ALT. FR - Rattrap - Sem.1</t>
    </r>
    <r>
      <rPr>
        <b/>
        <sz val="12"/>
        <color theme="9" tint="-0.249977111117893"/>
        <rFont val="Arial Narrow"/>
        <family val="2"/>
      </rPr>
      <t xml:space="preserve">
Férié B</t>
    </r>
  </si>
  <si>
    <t>BACH3 CLAS. + ALT. FR - Rattrap - Sem.1</t>
  </si>
  <si>
    <r>
      <t>BACH2 - Deadline saisie des notes CF - Sem.2 - Ses.1                                                                                                                BACH3 E.T - Deadline saisie des notes CF - Sem.2 - Ses.1                                                                                    BACH3 CLAS. + ALT. FR - Rattrap - Sem.1</t>
    </r>
    <r>
      <rPr>
        <b/>
        <sz val="12"/>
        <color theme="1" tint="4.9989318521683403E-2"/>
        <rFont val="Arial Narrow"/>
        <family val="2"/>
      </rPr>
      <t xml:space="preserve">                                                                             </t>
    </r>
  </si>
  <si>
    <t>DESSMI1 - Deadline saisie des notes CC - Sem.1 - Ses.1                                             DESSMI2 CLAS. + ALT. - Deadline saisie des notes CC - Sem.1 - Ses.1</t>
  </si>
  <si>
    <t xml:space="preserve">Jury M1, M2, M2+, 
Jurys MSc 2 Session 1 SEM 7
BAC 3A F  CLA + BAC 3A GB Jurys inter
BAC 2A Jury inter 
</t>
  </si>
  <si>
    <r>
      <rPr>
        <i/>
        <sz val="12"/>
        <color theme="8" tint="-0.249977111117893"/>
        <rFont val="Arial Narrow"/>
        <family val="2"/>
      </rPr>
      <t>Jurys inter BAC 3A F ALT</t>
    </r>
    <r>
      <rPr>
        <sz val="12"/>
        <color rgb="FF990000"/>
        <rFont val="Arial Narrow"/>
        <family val="2"/>
      </rPr>
      <t xml:space="preserve">
</t>
    </r>
  </si>
  <si>
    <t>Jurys L3, M1, M1 ALT (Session 2, SEM 1)</t>
  </si>
  <si>
    <t>Jurys Sess° 1 DESSMI 1, DESSMI 2 ED</t>
  </si>
  <si>
    <r>
      <rPr>
        <i/>
        <sz val="12"/>
        <color theme="8" tint="-0.249977111117893"/>
        <rFont val="Arial Narrow"/>
        <family val="2"/>
      </rPr>
      <t>Comits de Programme 3/3 PGE (10h)</t>
    </r>
    <r>
      <rPr>
        <sz val="12"/>
        <color rgb="FF990000"/>
        <rFont val="Arial Narrow"/>
        <family val="2"/>
      </rPr>
      <t xml:space="preserve">
</t>
    </r>
  </si>
  <si>
    <t>Jurys L3, M1, M1 ALT Session 1, SEM 2</t>
  </si>
  <si>
    <t xml:space="preserve">Jurys L3, M1 </t>
  </si>
  <si>
    <t xml:space="preserve">PGE1 - Partiels TC - Sem.1 - Ses.1 </t>
  </si>
  <si>
    <t>PGE1 - Partiels TC - Sem.1 - Ses.1                                                             PGE2/MSc1 - Deadline saisie des notes CC - Sem.1 - Ses.1                                             PGE3/MSc2 - Deadline saisie des notes CC - Sem.1 - Ses.1</t>
  </si>
  <si>
    <t>PGE1 - Deadline saisie des notes CF - Sem.1 - Ses.1</t>
  </si>
  <si>
    <t xml:space="preserve">PGE1 - Jury - Rattrap. - Ses.2                                                         PGE2/MSc1 - Jury - Rattrap. - Ses.2                                                       </t>
  </si>
  <si>
    <t>MIEX1 - Jury SEM 1</t>
  </si>
  <si>
    <t xml:space="preserve">BACH2 - Deadline valid. Info - partiels TC - Sem.1 - Ses.1 </t>
  </si>
  <si>
    <t xml:space="preserve">PGE3/MSc2 - Partiels TC - Sem.1 - Ses.1  </t>
  </si>
  <si>
    <t xml:space="preserve">MIEX1 - Deadline valid. Info. partiels- Sem.1 - Ses.1 (si nécessaire uniquement - les enseignants doivent les gérér eux-même) </t>
  </si>
  <si>
    <t>MIEX1 - Deadline saisie notes CC</t>
  </si>
  <si>
    <t>MIEX1 - Deadline saisie notes  CF</t>
  </si>
  <si>
    <t xml:space="preserve">MIEX1 - Deadline envoi sujets. partiels- Sem.1 - Ses.1  (si nécessaire uniquement - les enseignants doivent les gérér eux-même) </t>
  </si>
  <si>
    <t xml:space="preserve">BACH3 ALT. FR - Partiels TC - Sem.1 - Ses.1 </t>
  </si>
  <si>
    <t>BACH3 ET - Deadline saisie des notes CC - Sem.1 - Ses.1                                                                                                                                              BACH3 CLAS. + ALT. FR - Deadline saisie des notes CC - Sem.1 - Ses.1</t>
  </si>
  <si>
    <t xml:space="preserve">DESSMI2 CLAS. + ALT.  - Partiels TC - Sem.1 - Ses.1    </t>
  </si>
  <si>
    <t xml:space="preserve">  DESSMI1  - Rattrapages SEM 1+2                                                                                                                                                DESSMI2 CLASS + ALT.  - Rattrapages SEM 1+2             </t>
  </si>
  <si>
    <t xml:space="preserve">  DESSMI1 - Deadline saisie des notes - rattrap. Sem.1+2                                                  DESSMI2 CLASS + ALT. - Deadline saisie des notes - rattrap. Sem.1+2 </t>
  </si>
  <si>
    <r>
      <t xml:space="preserve">DESSMI1 - Partiels TC - Sem.1 - Ses.1    </t>
    </r>
    <r>
      <rPr>
        <sz val="12"/>
        <color rgb="FFFF0000"/>
        <rFont val="Arial Narrow"/>
        <family val="2"/>
      </rPr>
      <t xml:space="preserve">
</t>
    </r>
  </si>
  <si>
    <t xml:space="preserve">DESSMI1 - Partiels TC - Sem.2 - Ses.1                                                                                                           DESSMI2 ALT - Partiels TC - Sem.2 - Ses.1    </t>
  </si>
  <si>
    <t xml:space="preserve">     DESSMI2 CLAS - Partiels TC - Sem.2 - Ses.1    </t>
  </si>
  <si>
    <t xml:space="preserve">DESSMI2 CLAS. + ALT.  - Deadline valid. Info. - partiels TC - Sem.1 - Ses.1   </t>
  </si>
  <si>
    <t xml:space="preserve">DESSMI1 - Deadline valid. Info. - partiels TC - Sem.1 - Ses.1                        </t>
  </si>
  <si>
    <t>DESSMI2 CLAS. + ALT.  - Deadline envoi sujets - partiels TC - Sem.1 - Ses.1</t>
  </si>
  <si>
    <t xml:space="preserve">DESSMI1 - Deadline saisie des notes CC -  Sem.2                                                                                                                                                                             DESSMI2 ALT - Deadline saisie des notes CC -  Sem.2         </t>
  </si>
  <si>
    <t xml:space="preserve">PGE3/MSc2  - Deadline valid. Info. - partiels TC - Sem.1 - Ses.1   </t>
  </si>
  <si>
    <t xml:space="preserve">PGE2/MSc1 - Deadline valid. Info. - partiels TC - Sem.1 - Ses.1 </t>
  </si>
  <si>
    <t xml:space="preserve"> PGE3/MSc2  - Deadline envoi sujets - partiels TC - Sem.1 - Ses.1</t>
  </si>
  <si>
    <t>PGE2/MSc1 - Deadline envoi sujets - partiels TC - Sem.1 - Ses.1</t>
  </si>
  <si>
    <t>PGE1 - Jury - Rattrap. - Ses.1                                                                            PGE2/MSc1 - Jury - Rattrap. - Ses.1</t>
  </si>
  <si>
    <t xml:space="preserve">PGE1 - Partiels TC - Sem.2 - Ses.1       </t>
  </si>
  <si>
    <t xml:space="preserve">PGE2/MSc1 - Deadline saisie des notes CF - Sem.1 - Ses.1                                                                                                                    PGE3/MSc2 - Deadline saisie des notes CF - Sem.1 - Ses.1              </t>
  </si>
  <si>
    <t xml:space="preserve">PGE1 -Rattrapages SEM1
</t>
  </si>
  <si>
    <t>PGE2/MSc1 -Rattrapages SEM1</t>
  </si>
  <si>
    <t xml:space="preserve">PGE2/MSc1 -Rattrapages SEM1                                                                                                  PGE3/MSc2 - Deadline valid. Info. - rattrap. - Sem.1 </t>
  </si>
  <si>
    <t xml:space="preserve">PGE1 - Deadline envoi sujets - rattrap. Sem.1                                                   </t>
  </si>
  <si>
    <t>PGE2/MSc1 - Deadline envoi sujets - rattrap. Sem.1</t>
  </si>
  <si>
    <t xml:space="preserve">PGE1 -Deadline valid. Info. - rattrap. - Sem.1                                                </t>
  </si>
  <si>
    <t>PGE2/MSc1 -Deadline valid. Info. - rattrap. - Sem.1</t>
  </si>
  <si>
    <t xml:space="preserve">PGE3/MSc2 - Rattrapages SEM1                                                                             </t>
  </si>
  <si>
    <t xml:space="preserve">BACH1 -Rattrapages SEM1                                                                                                                   BACH2 - Deadline valid. Info. - partiels TC - Sem.2 - Ses.1                                                                                                                                                                         BACH3 ET - Deadline valid. Info. - partiels TC - Sem.2 - Ses.1                                                                                                                                         </t>
  </si>
  <si>
    <t xml:space="preserve">BACH2 - Deadline valid. Info. - rattrap. - Sem.2                                                                                                                                                 BACH1 - Deadline saisie des notes CC - Sem.2 - Ses.1           </t>
  </si>
  <si>
    <t xml:space="preserve">BACH1 - Deadline saisie des notes CF - Sem.2 - Ses.1                     </t>
  </si>
  <si>
    <t xml:space="preserve">BACH2 - Deadline valid. Info. - rattrap. - Sem.1             </t>
  </si>
  <si>
    <t xml:space="preserve">BACH2 - Partiels TC - Sem.2 - Ses.1             </t>
  </si>
  <si>
    <t xml:space="preserve">  BACH3 CLAS. + ALT. FR - Deadline envoi sujets - partiels TC - Sem.1 - Ses.1   </t>
  </si>
  <si>
    <t xml:space="preserve">BACH3 ET - Deadline envoi sujets - partiels TC - Sem.1 - Ses.1                                                                                </t>
  </si>
  <si>
    <t xml:space="preserve">BACH3 CLAS. + ALT. FR - Deadline valid. Info. - partiels TC - Sem.1 - Ses.1   </t>
  </si>
  <si>
    <t xml:space="preserve">BACH3 ET - Deadline valid. Info. - partiels TC - Sem.1 - Ses.1                                               </t>
  </si>
  <si>
    <t xml:space="preserve">BACH1 - Jury - Sem.1 - Ses.1                                                                                                                                                                  BACH2 - Jury - Sem.1 - Ses.1                                                                                                             BACH3 ET - Jury - Sem.1 - Ses.1                                                                                                                                  BACH3 CLAS. FR -  Jury - Sem.1 - Ses.1                              </t>
  </si>
  <si>
    <t xml:space="preserve">BACH3 CLAS. + ALT. FR - Rattrap - Sem.1                                                                                                                                       BACH3 ET- Deadline envoi sujets - rattrap. Sem. 1+2 </t>
  </si>
  <si>
    <t xml:space="preserve">BACH1 -  Partiels TC - Sem.2 - Ses.1                                                                                                                 BACH3 ET- Deadline valid. Info. Rattrap. Sem. 1+2 </t>
  </si>
  <si>
    <t xml:space="preserve"> BACH1 -  Partiels TC - Sem.2 - Ses.1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</si>
  <si>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BACH2 - Deadline envoi sujets - rattrap. Sem.2                                                                                                                                          </t>
  </si>
  <si>
    <t xml:space="preserve">BACH2 -Rattrapages SEM1
</t>
  </si>
  <si>
    <t xml:space="preserve">BACH2 -Rattrapages SEM1                                                                                                                                                                                        BACH1 - Deadline envoi sujets - rattrap. Sem.1                                                                                                                                                                                    </t>
  </si>
  <si>
    <t>BACH2 -Rattrapages SEM1</t>
  </si>
  <si>
    <t xml:space="preserve">BACH3 ALT. FR - Deadline saisie des notes CC - Sem.1 - Ses.1        </t>
  </si>
  <si>
    <t xml:space="preserve">BACH2 - Deadline envoi sujets - rattrap. Sem.1                                                                                                                          </t>
  </si>
  <si>
    <t>BACH3  ALT. FR - Deadline envoi sujets - Partiels TC - Sem.1 - Ses.1</t>
  </si>
  <si>
    <t xml:space="preserve"> BACH3  ALT. FR - Deadline valid. Info. - Partiels TC - Sem.1 - Ses.1</t>
  </si>
  <si>
    <t xml:space="preserve">BACH2 - Deadline envoi sujets - partiels TC - Sem.2 - Ses.1                                                                                                                                                       BACH3 ET - Deadline envoi sujets - partiels TC - Sem.2 - Ses.1                                                                                                                   </t>
  </si>
  <si>
    <t xml:space="preserve">BACH3 ALT. FR - Deadline saisie des notes CF - Sem.1 - Ses.1 </t>
  </si>
  <si>
    <t xml:space="preserve">MIEX1 - Partiels TC - Sem.1 - Ses.1                                                                                                                      DESSMI1 - Deadline envoi sujets - partiels TC - Sem.1 - Ses.1        </t>
  </si>
  <si>
    <t xml:space="preserve">DESSMI1 - Deadline valid. Info. - partiels TC - Sem.2 - Ses.1           </t>
  </si>
  <si>
    <t xml:space="preserve">DESSMI1 - Deadline envoi sujets - partiels TC - Sem.2 - Ses.1           </t>
  </si>
  <si>
    <t>DESSMI2 CLAS. - valid info partiels TC - Sem.2 - Ses.1</t>
  </si>
  <si>
    <t>DESSMI2 CLAS. - Deadline envoi sujets - partiels TC - Sem.2 - Ses.1</t>
  </si>
  <si>
    <t>DESSMI2 CLAS. - Deadline saisie des notes CC - Sem.1 - Ses.1</t>
  </si>
  <si>
    <t xml:space="preserve">DESSMI2 CLAS - Deadline saisie des notes CF - Sem.2 - Ses.1        </t>
  </si>
  <si>
    <t xml:space="preserve">  DESSMI1 -  Jury annuel 2                                                                                                                                           DESSMI2 ALT - Jury rattrapage</t>
  </si>
  <si>
    <t xml:space="preserve">DESSMI1 - Deadline envoi sujets - rattrap. Sem. 1+2                                                                                                                                           DESSMI2 CLAS + ALT - Deadline envoi sujets - rattrap. Sem. 1+2                                                                                                                            DESSMI2 CLAS - Jury </t>
  </si>
  <si>
    <r>
      <t>BACH2 -Rattrapages SEM2
BACH3 ET -Rattrapages SEM 1+2</t>
    </r>
    <r>
      <rPr>
        <b/>
        <sz val="12"/>
        <color rgb="FFFF0000"/>
        <rFont val="Arial Narrow"/>
        <family val="2"/>
      </rPr>
      <t xml:space="preserve">                                                                                           </t>
    </r>
    <r>
      <rPr>
        <sz val="12"/>
        <color theme="1" tint="4.9989318521683403E-2"/>
        <rFont val="Arial Narrow"/>
        <family val="2"/>
      </rPr>
      <t xml:space="preserve"> BACH1 - Jury - Sem.2 - Ses.1 &amp; Sem.1 Ses.2</t>
    </r>
  </si>
  <si>
    <t>BACH1 - Jury - Sem.2 Ses.2</t>
  </si>
  <si>
    <t>BACH2 - Jury  rattrap. S1 et  Sem.2 - Ses.1                                                                                                                                                            BACH3 ET - Jury Sem2. Sess1.</t>
  </si>
  <si>
    <t xml:space="preserve"> BACH3 ALT. FR - Jury Sem1 Ses1</t>
  </si>
  <si>
    <t>BACH3 ET - JURY - rattrap. (2b)                                                                                                                                           BACH3 FR CLAS + ALT. - JURY - Sem2. Sess1.</t>
  </si>
  <si>
    <r>
      <t>Rentrée Etudiants UL :</t>
    </r>
    <r>
      <rPr>
        <b/>
        <sz val="34"/>
        <color rgb="FFFF0000"/>
        <rFont val="Aptos Narrow"/>
        <family val="2"/>
      </rPr>
      <t xml:space="preserve"> </t>
    </r>
    <r>
      <rPr>
        <b/>
        <sz val="34"/>
        <color theme="9" tint="-0.249977111117893"/>
        <rFont val="Aptos Narrow"/>
        <family val="2"/>
      </rPr>
      <t>04/09/2023</t>
    </r>
  </si>
  <si>
    <t>Campus</t>
  </si>
  <si>
    <t>Nancy</t>
  </si>
  <si>
    <t xml:space="preserve">BACH3 CLAS. FR - Partiels TC - Sem.1 - Ses.1 </t>
  </si>
  <si>
    <t xml:space="preserve">BACH3 CLAS. + ALT. FR - Partiels TC - Sem.1 - Ses.1 </t>
  </si>
  <si>
    <t>DESSMI2 CLAS. + ALT. - Deadline saisie des notes CC - Sem.1 - Ses.1</t>
  </si>
  <si>
    <t xml:space="preserve">  BACH3 CLAS. + ALT. FR - Deadline saisie des notes CC - Sem.1 - Ses.1</t>
  </si>
  <si>
    <t xml:space="preserve">DESSMI2 CLAS. + ALT. - Deadline saisie des notes CF - Sem.1 - Ses.1                                               </t>
  </si>
  <si>
    <t xml:space="preserve"> BACH3 CLAS. FR -  Jury - Sem.1 - Ses.1          </t>
  </si>
  <si>
    <t xml:space="preserve">BACH3 CLAS. + ALT. FR - Deadline valid. Info. - rattrap. - Sem.1 </t>
  </si>
  <si>
    <t xml:space="preserve">BACH3 CLAS. + ALT. FR - Rattrap - Sem.1                                                                                                                                       </t>
  </si>
  <si>
    <t xml:space="preserve">BACH3 CLAS. + ALT. FR - Rattrap - Sem.1                                                                                                                                        </t>
  </si>
  <si>
    <t xml:space="preserve">  BACH3 CLAS. + ALT. FR - Rattrap - Sem.1                                                                             </t>
  </si>
  <si>
    <t xml:space="preserve">DESSMI2 CLAS + ALT -Deadline valid. Info. - rattrap. - Sem. 1+2        </t>
  </si>
  <si>
    <t>BACH3 CLAS. + ALT. FR : Deadline saisie des notes - rattrap</t>
  </si>
  <si>
    <t xml:space="preserve">DESSMI2 ALT - Deadline saisie des notes CC -  Sem.2         </t>
  </si>
  <si>
    <t xml:space="preserve">DESSMI2 ALT - Partiels TC - Sem.2 - Ses.1    </t>
  </si>
  <si>
    <t xml:space="preserve">DESSMI2 CLAS - Jury </t>
  </si>
  <si>
    <t xml:space="preserve"> DESSMI2 CLAS + ALT - Deadline envoi sujets - rattrap. Sem. 1+2                                                                                                                            </t>
  </si>
  <si>
    <t xml:space="preserve">DESSMI2 ALT - Deadline saisie des notes CF - Sem.2 - Ses.1        </t>
  </si>
  <si>
    <t xml:space="preserve"> BACH3 CLAS. + ALT FR - Jury  Sem1. Sess2.  </t>
  </si>
  <si>
    <t xml:space="preserve"> DESSMI2 ALT. - Jury diplomation</t>
  </si>
  <si>
    <t xml:space="preserve">DESSMI2 CLASS + ALT.  - Rattrapages SEM 1+2   </t>
  </si>
  <si>
    <t xml:space="preserve">DESSMI2 CLASS + ALT.  - Rattrapages SEM 1+2       </t>
  </si>
  <si>
    <t xml:space="preserve">DESSMI2 CLASS + ALT. - Deadline saisie des notes - rattrap. Sem.1+2 </t>
  </si>
  <si>
    <t>DESSMI2 ALT - Jury rattrapage</t>
  </si>
  <si>
    <t>Promotion</t>
  </si>
  <si>
    <t>MIEX1</t>
  </si>
  <si>
    <t>BACH1</t>
  </si>
  <si>
    <t>BACH2</t>
  </si>
  <si>
    <t>BACH3 FR</t>
  </si>
  <si>
    <t>BACH3 ET</t>
  </si>
  <si>
    <t>PGE3/MSc2</t>
  </si>
  <si>
    <t>PGE2/MSc1</t>
  </si>
  <si>
    <t>PGE1</t>
  </si>
  <si>
    <t>DESSMI1</t>
  </si>
  <si>
    <t>DESSMI2</t>
  </si>
  <si>
    <t>Nancy + Paris</t>
  </si>
  <si>
    <t>Nancy + Paris + Berlin</t>
  </si>
  <si>
    <t xml:space="preserve">Nancy </t>
  </si>
  <si>
    <t>EVENEMENTS</t>
  </si>
  <si>
    <t>LEGENDE</t>
  </si>
  <si>
    <t>COULEUR</t>
  </si>
  <si>
    <t>BACH3 FR (CLAS+ALT)</t>
  </si>
  <si>
    <t>DESSMI 1</t>
  </si>
  <si>
    <t>DESSMI 2</t>
  </si>
  <si>
    <t xml:space="preserve"> Deadline valid. Info. partiels- Sem.1 - Ses.1 (si nécessaire uniquement - les enseignants doivent les gérér eux-même) </t>
  </si>
  <si>
    <t xml:space="preserve"> Deadline valid. Info. - partiels TC - Sem.1 - Ses.1   </t>
  </si>
  <si>
    <t xml:space="preserve"> Deadline valid. Info - partiels TC - Sem.1 - Ses.1 </t>
  </si>
  <si>
    <t xml:space="preserve">Deadline envoi sujets. partiels- Sem.1 - Ses.1  (si nécessaire uniquement - les enseignants doivent les gérér eux-même) </t>
  </si>
  <si>
    <t xml:space="preserve">Deadline valid. Info. - partiels TC - Sem.1 - Ses.1                                               </t>
  </si>
  <si>
    <t xml:space="preserve"> Deadline valid. Info. - partiels TC - Sem.1 - Ses.1 </t>
  </si>
  <si>
    <t xml:space="preserve"> Deadline envoi sujets - partiels TC - Sem.1 - Ses.1</t>
  </si>
  <si>
    <t xml:space="preserve"> Deadline valid. Info. - partiels TC - Sem.1 - Ses.1</t>
  </si>
  <si>
    <t xml:space="preserve"> Deadline valid. Info. - partiels TC - Sem.1 - Ses.1                        </t>
  </si>
  <si>
    <t xml:space="preserve"> Deadline envoi sujets - partiels TC - Sem.1 - Ses.1                                                                                </t>
  </si>
  <si>
    <t xml:space="preserve">Deadline valid. Info. - partiels TC - Sem.1 - Ses.1 </t>
  </si>
  <si>
    <t xml:space="preserve">Partiels TC - Sem.1 - Ses.1                                                                                                                      </t>
  </si>
  <si>
    <t xml:space="preserve"> Deadline envoi sujets - partiels TC - Sem.1 - Ses.1        </t>
  </si>
  <si>
    <t xml:space="preserve"> Partiels TC - Sem.1 - Ses.1  </t>
  </si>
  <si>
    <t>Deadline envoi sujets - partiels TC - Sem.1 - Ses.1</t>
  </si>
  <si>
    <t xml:space="preserve"> Deadline saisie notes CC</t>
  </si>
  <si>
    <t xml:space="preserve"> Partiels TC - Sem.1 - Ses.1                                                                                     </t>
  </si>
  <si>
    <t xml:space="preserve"> Partiels TC - Sem.1 - Ses.1       </t>
  </si>
  <si>
    <t xml:space="preserve"> Partiels TC - Sem.1 - Ses.1                                                                                                                         </t>
  </si>
  <si>
    <t xml:space="preserve"> Deadline envoi sujets - partiels TC - Sem.1 - Ses.1 </t>
  </si>
  <si>
    <t xml:space="preserve"> Partiels TC - Sem.1 - Ses.1 </t>
  </si>
  <si>
    <t xml:space="preserve">Partiels TC - Sem.1 - Ses.1  </t>
  </si>
  <si>
    <t xml:space="preserve"> Partiels TC - Sem.1 - Ses.1</t>
  </si>
  <si>
    <t xml:space="preserve">Partiels TC - Sem.1 - Ses.1    </t>
  </si>
  <si>
    <t xml:space="preserve"> Ateliers - Sem.1 - Ses.1</t>
  </si>
  <si>
    <t xml:space="preserve"> Partiels TC - Sem.1 - Ses.1    </t>
  </si>
  <si>
    <t xml:space="preserve"> Deadline saisie des notes CC - Sem.1 - Ses.1</t>
  </si>
  <si>
    <t xml:space="preserve"> Deadline saisie des notes CC - Sem.1 - Ses.1                                             </t>
  </si>
  <si>
    <t xml:space="preserve"> Partiels TC - Sem.1 - Ses.1                                                                                                          </t>
  </si>
  <si>
    <t xml:space="preserve"> Deadline saisie des notes CC - Sem.1 - Ses.1                                                                                                                                            </t>
  </si>
  <si>
    <t xml:space="preserve"> Deadline saisie notes  CF</t>
  </si>
  <si>
    <t xml:space="preserve">Partiels TC - Sem.1 - Ses.1       </t>
  </si>
  <si>
    <t xml:space="preserve"> Jury SEM 1</t>
  </si>
  <si>
    <t xml:space="preserve"> Deadline saisie des notes CF - Sem.1 - Ses.1</t>
  </si>
  <si>
    <t xml:space="preserve"> Deadline saisie des notes CF - Sem.1 - Ses.1                                                                                                                                 </t>
  </si>
  <si>
    <t xml:space="preserve"> Deadline saisie des notes CF - Sem.1 - Ses.1 </t>
  </si>
  <si>
    <t xml:space="preserve"> Voir avec Bologne pour rattrap. à distance                                                                                                                                                                          </t>
  </si>
  <si>
    <t xml:space="preserve"> Deadline saisie des notes CF - Sem.1 - Ses.1       </t>
  </si>
  <si>
    <t xml:space="preserve"> Jury - Sem.1 - Ses.1                                                          </t>
  </si>
  <si>
    <t xml:space="preserve"> Deadline valid. Info. - rattrap. - Sem.1             </t>
  </si>
  <si>
    <t xml:space="preserve">Deadline valid. Info. - rattrap. - Sem.1                                                </t>
  </si>
  <si>
    <t xml:space="preserve"> Jury - Sem.1 - Ses.1 </t>
  </si>
  <si>
    <t xml:space="preserve"> Deadline envoi sujets - rattrap. Sem.1                                                                                                                          </t>
  </si>
  <si>
    <t xml:space="preserve"> Deadline valid. Info. - rattrap. - Sem.1</t>
  </si>
  <si>
    <t xml:space="preserve"> Jury - Sem.1 - Ses.1          </t>
  </si>
  <si>
    <t xml:space="preserve"> Jury - Sem.1 - Ses.1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</si>
  <si>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Jury - Sem.1 - Ses.1                                                                                                                                                     </t>
  </si>
  <si>
    <t xml:space="preserve"> Deadline envoi sujets - rattrap. Sem.1                                                   </t>
  </si>
  <si>
    <t>Deadline valid. Info. - rattrap. - Sem.1</t>
  </si>
  <si>
    <t>Rattrapages SEM1</t>
  </si>
  <si>
    <t>Deadline envoi sujets - rattrap. Sem.1</t>
  </si>
  <si>
    <t xml:space="preserve"> Deadline envoi sujets - rattrap. Sem.1     </t>
  </si>
  <si>
    <t xml:space="preserve">Rattrapages SEM1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</si>
  <si>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Deadline valid. Info. - rattrap. - Sem.1 </t>
  </si>
  <si>
    <t xml:space="preserve">Rattrapages SEM1                                                                                                  </t>
  </si>
  <si>
    <t xml:space="preserve">Rattrapages SEM1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</si>
  <si>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Deadline valid. Info. - partiels TC - Sem.2 - Ses.1           </t>
  </si>
  <si>
    <t xml:space="preserve"> Deadline valid. Info. - partiels TC - Sem.2 - Ses.1                                                                                                                                         </t>
  </si>
  <si>
    <t xml:space="preserve"> Deadline saisie des notes - rattrap. Sem.1</t>
  </si>
  <si>
    <t xml:space="preserve"> Deadline envoi sujets - dossiers -  rattrap. - Sem.1</t>
  </si>
  <si>
    <t xml:space="preserve">Deadline saisie des notes - rattrap. Sem.1                                                    </t>
  </si>
  <si>
    <t xml:space="preserve"> Deadline envoi sujets - partiels TC - Sem.2 - Ses.1                                                                                                                   </t>
  </si>
  <si>
    <t xml:space="preserve"> Deadline envoi sujets - partiels TC - Sem.2 - Ses.1                                                                                                                                                    </t>
  </si>
  <si>
    <t xml:space="preserve"> Deadline valid. Info. - partiels TC - Sem.2 - Ses.1</t>
  </si>
  <si>
    <t xml:space="preserve">Deadline saisie des notes - rattrap. Sem.1 </t>
  </si>
  <si>
    <t xml:space="preserve"> Deadline saisie des notes CC - Sem.2 - Ses.1</t>
  </si>
  <si>
    <t xml:space="preserve">Deadline valid. Info. - partiels TC - Sem.2 - Ses.1                                                                                                                   </t>
  </si>
  <si>
    <t xml:space="preserve"> Deadline envoi sujets - partiels TC - Sem.2 - Ses.1</t>
  </si>
  <si>
    <t xml:space="preserve"> Partiels TC - Sem.2 - Ses.1</t>
  </si>
  <si>
    <t xml:space="preserve">Partiels TC - Sem.2 - Ses.1 </t>
  </si>
  <si>
    <t xml:space="preserve"> Partiels TC - Sem.2 - Ses.1 </t>
  </si>
  <si>
    <t>Partiels TC - Sem.2 - Ses.1</t>
  </si>
  <si>
    <t xml:space="preserve">Partiels TC - Sem.2 - Ses.1             </t>
  </si>
  <si>
    <t xml:space="preserve"> Deadline envoi sujets - partiels TC - Sem.2 - Ses.1                                                                                                                        </t>
  </si>
  <si>
    <t xml:space="preserve">Deadline saisie des notes CC - Sem.2 - Ses.1                                                                                                                                        </t>
  </si>
  <si>
    <t xml:space="preserve"> Deadline saisie des notes CC - Sem.2 - Ses.1                                                   </t>
  </si>
  <si>
    <t xml:space="preserve"> Deadline saisie des notes CC - Sem.2 - Ses.1       </t>
  </si>
  <si>
    <t xml:space="preserve"> Deadline valid. Info. - rattrap. - Sem.2                                                                                                                                                     </t>
  </si>
  <si>
    <t xml:space="preserve">  Partiels TC - Sem.2 - Ses.1       </t>
  </si>
  <si>
    <t xml:space="preserve"> Deadline valid. Info. Rattrap. Sem. 1+2 </t>
  </si>
  <si>
    <t xml:space="preserve"> Partiels TC - Sem.2 - Ses.1                                                                                                                 </t>
  </si>
  <si>
    <t xml:space="preserve">Partiels TC - Sem.2 - Ses.1       </t>
  </si>
  <si>
    <t xml:space="preserve"> Jury - Rattrap. - Ses.1                                                                            </t>
  </si>
  <si>
    <t xml:space="preserve"> Jury - Rattrap. - Ses.1</t>
  </si>
  <si>
    <t xml:space="preserve"> Partiels TC - Sem.2 - Ses.1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</si>
  <si>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Partiels TC - Sem.2 - Ses.1       </t>
  </si>
  <si>
    <t xml:space="preserve"> Partiels TC - Sem.2 - Ses.1        </t>
  </si>
  <si>
    <t xml:space="preserve"> Partiels TC - Sem.2 - Ses.1                                                                   </t>
  </si>
  <si>
    <t xml:space="preserve"> Deadline envoi sujets - rattrap. Sem. 1+2 </t>
  </si>
  <si>
    <t xml:space="preserve"> Partiels TC - Sem.2 - Ses.1                                                                  </t>
  </si>
  <si>
    <t xml:space="preserve"> Deadline saisie des notes CF - Sem.2 - Ses.1                                                                                                                                                                                              </t>
  </si>
  <si>
    <t xml:space="preserve"> Deadline envoi sujets - rattrap. Sem.2                                                                                                                                          </t>
  </si>
  <si>
    <t xml:space="preserve"> Deadline envoi sujets - épreuves écrites - rattrap. Sem.1 </t>
  </si>
  <si>
    <t xml:space="preserve"> Deadline valid. Info. - rattrap. - Sem.2</t>
  </si>
  <si>
    <t xml:space="preserve"> Deadline envoi sujets - partiels TC - Sem.2 - Ses.1           </t>
  </si>
  <si>
    <t xml:space="preserve"> Jury Sem2. Sess1.</t>
  </si>
  <si>
    <t xml:space="preserve"> Jury  rattrap. S1 et  Sem.2 - Ses.1                                                                                                                                                           </t>
  </si>
  <si>
    <t xml:space="preserve"> Deadline envoi sujets - rattrap. Sem.2</t>
  </si>
  <si>
    <t xml:space="preserve">Deadline valid. Info. - rattrap. - Sem.2                                                </t>
  </si>
  <si>
    <t>Deadline valid. Info. - rattrap. - Sem.2</t>
  </si>
  <si>
    <t xml:space="preserve">Deadline valid. Info. - rattrap. - Sem. 1+2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</si>
  <si>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Deadline saisie des notes CF - Sem.2 - Ses.1                     </t>
  </si>
  <si>
    <t xml:space="preserve">Rattrapages SEM1                                                                             </t>
  </si>
  <si>
    <t xml:space="preserve">Rattrapages SEM 1+2 </t>
  </si>
  <si>
    <t xml:space="preserve">Rattrapages SEM2              </t>
  </si>
  <si>
    <t xml:space="preserve"> Rattrapages SEM1</t>
  </si>
  <si>
    <t>Rattrapages SEM2</t>
  </si>
  <si>
    <t>Rattrapages SEM 1+2</t>
  </si>
  <si>
    <t xml:space="preserve"> Deadline saisie des notes CC -  Sem.2                                                                                                                                                                             </t>
  </si>
  <si>
    <t xml:space="preserve"> Jury - Sem.2 - Ses.1 &amp; Sem.1 Ses.2</t>
  </si>
  <si>
    <t xml:space="preserve">Rattrapages SEM 1+2         </t>
  </si>
  <si>
    <t xml:space="preserve">Partiels TC - Sem.2 - Ses.1                                                                                                           </t>
  </si>
  <si>
    <t xml:space="preserve"> Rattrapages SEM1                                              </t>
  </si>
  <si>
    <t xml:space="preserve"> Deadline saisie des notes CF - Sem. 2 - Ses 1                                                                                                                      </t>
  </si>
  <si>
    <t xml:space="preserve"> Deadline envoi sujets - rattrap. Sem.2                                                   </t>
  </si>
  <si>
    <t xml:space="preserve"> Deadline envoi sujets - rattrap. Sem. 1+2                                                                                                                                          </t>
  </si>
  <si>
    <t xml:space="preserve"> Deadline saisie des notes - rattrap. Sem.1     </t>
  </si>
  <si>
    <t xml:space="preserve"> Jury - Sem.2 - Ses.1                                                    </t>
  </si>
  <si>
    <t xml:space="preserve"> Deadline saisie des notes - rattrap. Sem.2                                                                                                                                </t>
  </si>
  <si>
    <t xml:space="preserve"> jury - annuel N°2</t>
  </si>
  <si>
    <t xml:space="preserve"> JURY - rattrap. SEM 1+2    </t>
  </si>
  <si>
    <t xml:space="preserve">JURY - rattrap. Sem.2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</si>
  <si>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Jury annuel 1                                                                                                                                               </t>
  </si>
  <si>
    <t xml:space="preserve">Rattrapages SEM2                                                   </t>
  </si>
  <si>
    <t xml:space="preserve"> Jury - Rattrap. - Ses.2                                                                                                     </t>
  </si>
  <si>
    <t xml:space="preserve">  Jury annuel 2                                                                                                                                           </t>
  </si>
  <si>
    <t xml:space="preserve">Deadline saisie des notes - rattrap. Sem.1+2                                                  </t>
  </si>
  <si>
    <t xml:space="preserve">Deadline saisie des notes - rattrap. Sem.2                                      </t>
  </si>
  <si>
    <t xml:space="preserve">Deadline saisie des notes - rattrap. Sem.2 </t>
  </si>
  <si>
    <t>Jury - Sem.2 Ses.2</t>
  </si>
  <si>
    <t xml:space="preserve"> Rattrapages SEM 1+2                                                                                                                                                      </t>
  </si>
  <si>
    <t xml:space="preserve"> Deadline saisie des notes - rattrap. Sem.2 </t>
  </si>
  <si>
    <t xml:space="preserve"> Rattrapages SEM 1+2                                                                                                                                                          </t>
  </si>
  <si>
    <t>Deadline saisie des notes CC - Sem.1 - Ses.1</t>
  </si>
  <si>
    <t>Jury</t>
  </si>
  <si>
    <t xml:space="preserve"> Jury - Sem.1 - Ses.1</t>
  </si>
  <si>
    <t>BACH3 GB = BACH3 ET</t>
  </si>
  <si>
    <t>PROGRAMME</t>
  </si>
  <si>
    <t>MIEX</t>
  </si>
  <si>
    <t>DESSMI</t>
  </si>
  <si>
    <t>PGE/MSc</t>
  </si>
  <si>
    <t xml:space="preserve"> Deadline valid. Info. - partiels TC - Sem.2 - Ses.1 CLAS.</t>
  </si>
  <si>
    <t>Deadline envoi sujets - partiels TC - Sem.2 - Ses.1 CLAS.</t>
  </si>
  <si>
    <t xml:space="preserve"> Partiels TC - Sem.2 - Ses.1 CLAS</t>
  </si>
  <si>
    <t xml:space="preserve"> Deadline saisie des notes CC - Sem.2 - Ses.1 CLAS.</t>
  </si>
  <si>
    <t xml:space="preserve"> Deadline saisie des notes  CF - Sem. 2 - Ses 1 CLAS</t>
  </si>
  <si>
    <t>PGE1 - Deadline valid. Info. - partiels TC - Sem.2 - Ses.1                                                                                                                    PGE2/MSc1 - Deadline valid. Info. - partiels TC - Sem.2 - Ses.1 CLAS.</t>
  </si>
  <si>
    <t>PGE1 - Deadline envoi sujets - partiels TC - Sem.2 - Ses.1                                                                                                                        PGE2/MSc1 - Deadline envoi sujets - partiels TC - Sem.2 - Ses.1 CLAS.</t>
  </si>
  <si>
    <t>PGE1 - Deadline saisie des notes CC - Sem.2 - Ses.1                                                   PGE2/MSc1 - Deadline saisie des notes CC - Sem.2 - Ses.1 CLAS.</t>
  </si>
  <si>
    <t>PGE1 - Partiels TC - Sem.2 - Ses.1                                                                   PGE2/MSc1 - Partiels TC - Sem.2 - Ses.1 CLAS.
Férié B</t>
  </si>
  <si>
    <t>PGE1 - Partiels TC - Sem.2 - Ses.1                                                                   PGE2/MSc1 - Partiels TC - Sem.2 - Ses.1 CLAS.</t>
  </si>
  <si>
    <t>PGE1 - Partiels TC - Sem.2 - Ses.1                                                                   PGE2/MSc1 - Partiels TC - Sem.2 - Ses.1  CLAS.</t>
  </si>
  <si>
    <t>PGE3/MSc2 - Rattrapages SEM1                                                                                    Partiels TC - Sem.2 - Ses.1 ALT.</t>
  </si>
  <si>
    <t>jeudi 13 juin 2024</t>
  </si>
  <si>
    <t>Partiels TC - Sem.2 - Ses.1 ALT.</t>
  </si>
  <si>
    <t>PGE2/MSc1 - Deadline saisie des notes CC - Sem.2 - Ses.1 ALT.</t>
  </si>
  <si>
    <t>Deadline saisie des notes CC - Sem.2 - Ses.1 ALT.</t>
  </si>
  <si>
    <t>PGE1 - Partiels TC - Sem.2 - Ses.1                                                                   PGE2/MSc1 - Partiels TC - Sem.2 - Ses.1 CLAS.                                                                                                 PGE2/MSc1 - Deadline envoi sujets - partiels TC - Sem.2 - Ses.1 ALT.</t>
  </si>
  <si>
    <t>PGE2/MSc1 - Deadline envoi sujets - partiels TC - Sem.2 - Ses.1 ALT.</t>
  </si>
  <si>
    <t>PGE2/MSc1 - Deadline valid. Info. - partiels TC - Sem.2 - Ses.1 ALT.</t>
  </si>
  <si>
    <t>Deadline valid. Info. - partiels TC - Sem.2 - Ses.1 ALT.</t>
  </si>
  <si>
    <t>PGE1 - Deadline envoi sujets - rattrap. Sem.2                                                   PGE2/MSc1 - Deadline envoi sujets - rattrap. Sem.2                                                                                                                                       Deadline saisie des notes  CF - Sem. 2 - Ses 1 ALT.</t>
  </si>
  <si>
    <t xml:space="preserve">DESSMI2 ALT.  - Deadline valid. Info. - partiels TC - Sem.2 - Ses.1   </t>
  </si>
  <si>
    <t>DESSMI2 ALT.  - Deadline envoi sujets - partiels TC - Sem.2 - Ses.1</t>
  </si>
  <si>
    <t xml:space="preserve"> BACH3 ALT. FR - Jury Sem1 Ses1                                                                                                       BACH2 Deadline saisie des notes CC - Sem.2 - Ses.1        </t>
  </si>
  <si>
    <t>vendredi 2 février 2024</t>
  </si>
  <si>
    <t>BACH3 CLAS. + ALT. FR - Deadline envoi sujets - rattrap. Sem.1                                                        BACH2 - Deadline saisie des notes - rattrap. Sem.1</t>
  </si>
  <si>
    <t xml:space="preserve">BACH2 - Deadline saisie des notes CF - Sem.1 - Ses.1                                                             BACH3 ET - Deadline saisie des notes CF - Sem.1 - Ses.1                                                               BACH3 CLAS. + ALT. FR -  Deadline saisie des notes CF - Sem.1 - Ses.1    </t>
  </si>
  <si>
    <t xml:space="preserve"> BACH3 CLAS. + ALT. FR : Deadline saisie des notes - rattrap
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</si>
  <si>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BACH2 -Rattrapages SEM2                                                                                                            
BACH3 ET -Rattrapages SEM 1+2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</si>
  <si>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DESSMI1 -Deadline valid. Info. - rattrap. - Sem. 1+2                                                                                                                                                                                                                                                     DESSMI2 CLAS + ALT -Deadline valid. Info. - rattrap. - Sem. 1+2                                                                                                                                                       </t>
  </si>
  <si>
    <r>
      <t>BACH2 - Partiels TC - Sem.2 - Ses.1                                                                                                         BACH1 - Deadline envoi sujets - partiels TC - Sem.2 - Ses.1</t>
    </r>
    <r>
      <rPr>
        <b/>
        <sz val="12"/>
        <color theme="1" tint="4.9989318521683403E-2"/>
        <rFont val="Arial Narrow"/>
        <family val="2"/>
      </rPr>
      <t xml:space="preserve">
</t>
    </r>
    <r>
      <rPr>
        <sz val="12"/>
        <color theme="1" tint="4.9989318521683403E-2"/>
        <rFont val="Arial Narrow"/>
        <family val="2"/>
      </rPr>
      <t xml:space="preserve">BACH3 ET - Partiels TC - Sem.2 - Ses.1                                                                                                                              BACH3 CLAS. + ALT. FR - Deadline valid. Info. - rattrap. - Sem.1                                           BACH1 - Deadline saisie des notes - rattrap. Sem.1 </t>
    </r>
  </si>
  <si>
    <t xml:space="preserve">BACH3 CLAS. + ALT. FR - Rattrap - Sem.1                                                                                                                                 </t>
  </si>
  <si>
    <t xml:space="preserve"> JURY - rattrap. (2b)                                                                                                                            </t>
  </si>
  <si>
    <t xml:space="preserve">BACH3 FR CLAS + ALT. - JURY - Sem2. Sess1. </t>
  </si>
  <si>
    <t xml:space="preserve"> Deadline saisie des notes CF - Sem.1 - Ses.1                                                                                  </t>
  </si>
  <si>
    <t xml:space="preserve">MIEX1 - Voir avec Bologne pour rattrap. à distance                                                                                                                                                                                                                       </t>
  </si>
  <si>
    <t xml:space="preserve">DESSMI1 - Deadline saisie des notes CF - Sem.1 - Ses.1                                                                           DESSMI2 CLAS. + ALT. - Deadline saisie des notes CF - Sem.1 - Ses.1                                                                                                           </t>
  </si>
  <si>
    <t>JURY PGE2 ALT - rattrap - Sem 2</t>
  </si>
  <si>
    <t>PGE1 - Deadline saisie des notes CF - Sem. 2 - Ses 1                                                                                                                      PGE2 classique/MSc1 - Deadline saisie des notes  CF - Sem. 2 - Ses 1 CLAS.</t>
  </si>
  <si>
    <t>PGE3/MSc2 - Jury - Sem.1 - Ses.1</t>
  </si>
  <si>
    <t xml:space="preserve">PGE1 - Jury - Sem.1 - Ses.1                                                                                                          PGE2/MSc1 - Jury - Sem.1 - Ses.1                                                          </t>
  </si>
  <si>
    <t>PGE1 - Jury - Sem.2 - Ses.1                                                                                 PGE2 classique/MSc1 - Jury - Sem.2 - Ses.1</t>
  </si>
  <si>
    <t xml:space="preserve">PGE3/MSc2 -Deadline saisie des notes - rattrap. Sem.1                                                                                                                                                            PGE2 ALT - Deadline saisie des notes  CF - Sem. 2 - Ses 1 ALT. </t>
  </si>
  <si>
    <t>PGE2 - Deadline saisie des notes - rattrap. Sem.1</t>
  </si>
  <si>
    <t xml:space="preserve">PGE1 - Deadline saisie des notes - rattrap. Sem.1          </t>
  </si>
  <si>
    <t xml:space="preserve">PGE2 - Deadline saisie des notes - rattrap. Sem.2                                                                                                                       PGE1 - Deadline saisie des notes - rattrap. Sem.2                  </t>
  </si>
  <si>
    <t xml:space="preserve">Deadline saisie des notes CF - Sem.2 - Ses.1                                                                                                       </t>
  </si>
  <si>
    <t xml:space="preserve">BACH3 CLAS. + ALT. FR -  Deadline saisie des notes CF - Sem.1 - Ses.1           </t>
  </si>
  <si>
    <t xml:space="preserve">DESSMI1 - Jury annuel 1                                                                                                                      DESSMI2 ALT. - Jury diplomation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</si>
  <si>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DESSMI1 - Deadline saisie des notes CF - Sem.2 - Ses.1                                                                                                                           DESSMI2 ALT - Deadline saisie des notes CF - Sem.2 - Ses.1            </t>
  </si>
  <si>
    <t>PGE1 -Rattrapages SEM2                                                             PGE2/MSc1 -Rattrapages SEM2</t>
  </si>
  <si>
    <t>PGE1 -Rattrapages SEM2                                                                                             PGE2/MSc1 -Rattrapages SEM2</t>
  </si>
  <si>
    <t>PGE1 -Rattrapages SEM2                                                                                          PGE2/MSc1 -Rattrapages SEM2</t>
  </si>
  <si>
    <t>PGE1 -Rattrapages SEM2                                                                                   PGE2/MSc1 -Rattrapages SEM2</t>
  </si>
  <si>
    <t>PGE1 -Rattrapages SEM2                                                                                  PGE2/MSc1 -Rattrapages SEM2</t>
  </si>
  <si>
    <t xml:space="preserve"> Jury - PGE2 Classique Sem.2 - Ses.1</t>
  </si>
  <si>
    <t xml:space="preserve">Deadline saisie des notes CF - Sem.2 - Ses.1      </t>
  </si>
  <si>
    <t xml:space="preserve"> Deadline saisie des notes - rattrap. </t>
  </si>
  <si>
    <t xml:space="preserve">BACH3 CLAS. + ALT FR - Jury  Sem1. Sess2.                                                 </t>
  </si>
  <si>
    <t xml:space="preserve">BACH2 - JURY - rattrap. Sem.2                                                                                                                      BACH3 ET - JURY - rattrap. SEM 1+2                                                                                                 </t>
  </si>
  <si>
    <t>PGE3/MSc2 - jury - annuel                                                                                                       JURY PGE2 ALT - rattrap - Sem 2</t>
  </si>
  <si>
    <t xml:space="preserve">Deadline saisie des notes  CF - Sem. 2 - Ses 1 ALT. </t>
  </si>
  <si>
    <t>BACH2 - Deadline saisie des notes - rattrap. Sem.2                                                                                                                                BACH3 ET - Deadline saisie des notes - rattrap. SEM1+2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</si>
</sst>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"/>
    <numFmt numFmtId="165" formatCode="mmmm"/>
    <numFmt numFmtId="166" formatCode="[$-F800]dddd\,\ mmmm\ dd\,\ yyyy"/>
  </numFmts>
  <fonts count="81" x14ac:knownFonts="1">
    <font>
      <sz val="10"/>
      <name val="Arial"/>
    </font>
    <font>
      <b/>
      <sz val="16"/>
      <name val="Tahoma"/>
      <family val="2"/>
    </font>
    <font>
      <b/>
      <sz val="12"/>
      <name val="Tahoma"/>
      <family val="2"/>
    </font>
    <font>
      <b/>
      <sz val="20"/>
      <name val="Tahoma"/>
      <family val="2"/>
    </font>
    <font>
      <b/>
      <sz val="18"/>
      <color rgb="FF3333FF"/>
      <name val="Tahoma"/>
      <family val="2"/>
    </font>
    <font>
      <b/>
      <sz val="14"/>
      <color rgb="FFFF0000"/>
      <name val="Tahoma"/>
      <family val="2"/>
    </font>
    <font>
      <sz val="12"/>
      <name val="Arial Narrow"/>
      <family val="2"/>
    </font>
    <font>
      <b/>
      <sz val="12"/>
      <color theme="0" tint="-0.499984740745262"/>
      <name val="Arial Narrow"/>
      <family val="2"/>
    </font>
    <font>
      <i/>
      <sz val="12"/>
      <color theme="0" tint="-0.499984740745262"/>
      <name val="Arial Narrow"/>
      <family val="2"/>
    </font>
    <font>
      <b/>
      <sz val="12"/>
      <color theme="9" tint="-0.249977111117893"/>
      <name val="Arial Narrow"/>
      <family val="2"/>
    </font>
    <font>
      <i/>
      <sz val="12"/>
      <color theme="9" tint="-0.249977111117893"/>
      <name val="Arial Narrow"/>
      <family val="2"/>
    </font>
    <font>
      <i/>
      <sz val="12"/>
      <color rgb="FF3333FF"/>
      <name val="Arial Narrow"/>
      <family val="2"/>
    </font>
    <font>
      <i/>
      <sz val="12"/>
      <color theme="7" tint="-0.249977111117893"/>
      <name val="Arial Narrow"/>
      <family val="2"/>
    </font>
    <font>
      <i/>
      <sz val="12"/>
      <name val="Arial Narrow"/>
      <family val="2"/>
    </font>
    <font>
      <sz val="12"/>
      <color rgb="FF990000"/>
      <name val="Arial Narrow"/>
      <family val="2"/>
    </font>
    <font>
      <sz val="12"/>
      <color rgb="FFFF0000"/>
      <name val="Arial Narrow"/>
      <family val="2"/>
    </font>
    <font>
      <sz val="12"/>
      <color theme="9" tint="-0.249977111117893"/>
      <name val="Arial Narrow"/>
      <family val="2"/>
    </font>
    <font>
      <sz val="12"/>
      <color rgb="FF7030A0"/>
      <name val="Arial Narrow"/>
      <family val="2"/>
    </font>
    <font>
      <b/>
      <sz val="12"/>
      <color rgb="FFFF0000"/>
      <name val="Arial Narrow"/>
      <family val="2"/>
    </font>
    <font>
      <sz val="12"/>
      <color theme="3" tint="-0.249977111117893"/>
      <name val="Arial Narrow"/>
      <family val="2"/>
    </font>
    <font>
      <sz val="12"/>
      <color theme="8" tint="-0.249977111117893"/>
      <name val="Arial Narrow"/>
      <family val="2"/>
    </font>
    <font>
      <sz val="12"/>
      <color theme="5" tint="-0.249977111117893"/>
      <name val="Arial Narrow"/>
      <family val="2"/>
    </font>
    <font>
      <sz val="12"/>
      <color rgb="FF3333FF"/>
      <name val="Arial Narrow"/>
      <family val="2"/>
    </font>
    <font>
      <sz val="12"/>
      <color rgb="FFC00000"/>
      <name val="Arial Narrow"/>
      <family val="2"/>
    </font>
    <font>
      <sz val="12"/>
      <color rgb="FFEE1AE4"/>
      <name val="Arial Narrow"/>
      <family val="2"/>
    </font>
    <font>
      <b/>
      <sz val="14"/>
      <color theme="9" tint="-0.249977111117893"/>
      <name val="Arial Narrow"/>
      <family val="2"/>
    </font>
    <font>
      <b/>
      <sz val="24"/>
      <name val="Arial Narrow"/>
      <family val="2"/>
    </font>
    <font>
      <b/>
      <sz val="28"/>
      <name val="Arial Narrow"/>
      <family val="2"/>
    </font>
    <font>
      <b/>
      <sz val="28"/>
      <color theme="9" tint="-0.249977111117893"/>
      <name val="Arial Narrow"/>
      <family val="2"/>
    </font>
    <font>
      <b/>
      <sz val="48"/>
      <color theme="9" tint="-0.249977111117893"/>
      <name val="Arial Narrow"/>
      <family val="2"/>
    </font>
    <font>
      <b/>
      <sz val="36"/>
      <color rgb="FF0070C0"/>
      <name val="Arial Narrow"/>
      <family val="2"/>
    </font>
    <font>
      <b/>
      <sz val="36"/>
      <name val="Arial Narrow"/>
      <family val="2"/>
    </font>
    <font>
      <b/>
      <sz val="24"/>
      <color rgb="FF3333FF"/>
      <name val="Arial Narrow"/>
      <family val="2"/>
    </font>
    <font>
      <sz val="24"/>
      <name val="Arial Narrow"/>
      <family val="2"/>
    </font>
    <font>
      <b/>
      <sz val="12"/>
      <color rgb="FF990000"/>
      <name val="Arial Narrow"/>
      <family val="2"/>
    </font>
    <font>
      <sz val="14"/>
      <color theme="9" tint="-0.249977111117893"/>
      <name val="Arial Narrow"/>
      <family val="2"/>
    </font>
    <font>
      <i/>
      <sz val="12"/>
      <color theme="8" tint="-0.249977111117893"/>
      <name val="Arial Narrow"/>
      <family val="2"/>
    </font>
    <font>
      <i/>
      <sz val="12"/>
      <color rgb="FF990000"/>
      <name val="Arial Narrow"/>
      <family val="2"/>
    </font>
    <font>
      <i/>
      <sz val="12"/>
      <color rgb="FF7030A0"/>
      <name val="Arial Narrow"/>
      <family val="2"/>
    </font>
    <font>
      <i/>
      <sz val="12"/>
      <color rgb="FFFF0000"/>
      <name val="Arial Narrow"/>
      <family val="2"/>
    </font>
    <font>
      <b/>
      <sz val="12"/>
      <color rgb="FFC00000"/>
      <name val="Arial Narrow"/>
      <family val="2"/>
    </font>
    <font>
      <b/>
      <sz val="25"/>
      <color theme="9" tint="-0.249977111117893"/>
      <name val="Arial Narrow"/>
      <family val="2"/>
    </font>
    <font>
      <b/>
      <sz val="25"/>
      <name val="Arial Narrow"/>
      <family val="2"/>
    </font>
    <font>
      <b/>
      <sz val="25"/>
      <color rgb="FF3333FF"/>
      <name val="Arial Narrow"/>
      <family val="2"/>
    </font>
    <font>
      <b/>
      <sz val="25"/>
      <name val="Tahoma"/>
      <family val="2"/>
    </font>
    <font>
      <b/>
      <sz val="26"/>
      <color rgb="FF3333FF"/>
      <name val="Arial Narrow"/>
      <family val="2"/>
    </font>
    <font>
      <b/>
      <sz val="12"/>
      <color theme="6" tint="-0.249977111117893"/>
      <name val="Arial Narrow"/>
      <family val="2"/>
    </font>
    <font>
      <sz val="13"/>
      <color rgb="FF990000"/>
      <name val="Arial Narrow"/>
      <family val="2"/>
    </font>
    <font>
      <sz val="12"/>
      <color rgb="FFFF00FF"/>
      <name val="Arial Narrow"/>
      <family val="2"/>
    </font>
    <font>
      <b/>
      <sz val="32"/>
      <name val="Arial Narrow"/>
      <family val="2"/>
    </font>
    <font>
      <b/>
      <i/>
      <sz val="12"/>
      <color theme="8" tint="-0.249977111117893"/>
      <name val="Arial Narrow"/>
      <family val="2"/>
    </font>
    <font>
      <sz val="12"/>
      <color rgb="FF9933FF"/>
      <name val="Arial Narrow"/>
      <family val="2"/>
    </font>
    <font>
      <sz val="12"/>
      <color theme="1" tint="4.9989318521683403E-2"/>
      <name val="Arial Narrow"/>
      <family val="2"/>
    </font>
    <font>
      <b/>
      <sz val="12"/>
      <color theme="1" tint="4.9989318521683403E-2"/>
      <name val="Arial Narrow"/>
      <family val="2"/>
    </font>
    <font>
      <sz val="12"/>
      <name val="Arial Narrow"/>
      <family val="2"/>
    </font>
    <font>
      <sz val="12"/>
      <color rgb="FF990000"/>
      <name val="Arial Narrow"/>
      <family val="2"/>
    </font>
    <font>
      <sz val="12"/>
      <color rgb="FF990000"/>
      <name val="Arial Narrow"/>
      <family val="2"/>
    </font>
    <font>
      <sz val="12"/>
      <name val="Arial Narrow"/>
      <family val="2"/>
    </font>
    <font>
      <b/>
      <sz val="34"/>
      <name val="Aptos Narrow"/>
      <family val="2"/>
    </font>
    <font>
      <b/>
      <sz val="34"/>
      <color theme="9" tint="-0.249977111117893"/>
      <name val="Aptos Narrow"/>
      <family val="2"/>
    </font>
    <font>
      <sz val="34"/>
      <color theme="9" tint="-0.249977111117893"/>
      <name val="Aptos Narrow"/>
      <family val="2"/>
    </font>
    <font>
      <b/>
      <sz val="34"/>
      <color rgb="FFFF0000"/>
      <name val="Aptos Narrow"/>
      <family val="2"/>
    </font>
    <font>
      <b/>
      <sz val="34"/>
      <color rgb="FF0070C0"/>
      <name val="Aptos Narrow"/>
      <family val="2"/>
    </font>
    <font>
      <b/>
      <sz val="34"/>
      <color rgb="FF3333FF"/>
      <name val="Aptos Narrow"/>
      <family val="2"/>
    </font>
    <font>
      <sz val="34"/>
      <name val="Aptos Narrow"/>
      <family val="2"/>
    </font>
    <font>
      <sz val="34"/>
      <color rgb="FF3333FF"/>
      <name val="Aptos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 tint="4.9989318521683403E-2"/>
      <name val="Arial Narrow"/>
      <family val="2"/>
    </font>
    <font>
      <b/>
      <sz val="24"/>
      <name val="Aptos Narrow"/>
    </font>
    <font>
      <b/>
      <sz val="24"/>
      <color rgb="FF3333FF"/>
      <name val="Aptos Narrow"/>
    </font>
    <font>
      <b/>
      <sz val="12"/>
      <name val="Aptos Narrow"/>
    </font>
    <font>
      <b/>
      <sz val="25"/>
      <color theme="9" tint="-0.249977111117893"/>
      <name val="Aptos Narrow"/>
    </font>
    <font>
      <b/>
      <sz val="25"/>
      <name val="Aptos Narrow"/>
    </font>
    <font>
      <b/>
      <i/>
      <sz val="25"/>
      <color theme="9" tint="-0.249977111117893"/>
      <name val="Aptos Narrow"/>
    </font>
    <font>
      <sz val="34"/>
      <name val="Aptos Narrow"/>
    </font>
    <font>
      <sz val="34"/>
      <color rgb="FF3333FF"/>
      <name val="Aptos Narrow"/>
    </font>
    <font>
      <sz val="34"/>
      <color theme="9" tint="-0.249977111117893"/>
      <name val="Aptos Narrow"/>
    </font>
    <font>
      <sz val="34"/>
      <name val="Arial Narrow"/>
      <family val="2"/>
    </font>
    <font>
      <sz val="12"/>
      <color rgb="FF990000"/>
      <name val="Arial Narrow"/>
    </font>
    <font>
      <b/>
      <sz val="10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4" fontId="10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6" fontId="6" fillId="0" borderId="0" xfId="0" applyNumberFormat="1" applyFont="1" applyAlignment="1">
      <alignment horizontal="left" vertical="center"/>
    </xf>
    <xf numFmtId="0" fontId="6" fillId="0" borderId="2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30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6" fillId="3" borderId="31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6" fillId="3" borderId="32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4" fontId="6" fillId="0" borderId="0" xfId="0" applyNumberFormat="1" applyFont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4" fillId="3" borderId="28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14" fontId="9" fillId="0" borderId="0" xfId="0" applyNumberFormat="1" applyFont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6" fillId="0" borderId="28" xfId="0" applyFont="1" applyBorder="1" applyAlignment="1">
      <alignment vertical="center"/>
    </xf>
    <xf numFmtId="166" fontId="25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26" fillId="2" borderId="7" xfId="0" applyNumberFormat="1" applyFont="1" applyFill="1" applyBorder="1" applyAlignment="1">
      <alignment horizontal="center" vertical="center" wrapText="1"/>
    </xf>
    <xf numFmtId="164" fontId="26" fillId="2" borderId="8" xfId="0" applyNumberFormat="1" applyFont="1" applyFill="1" applyBorder="1" applyAlignment="1">
      <alignment horizontal="center" vertical="center" wrapText="1"/>
    </xf>
    <xf numFmtId="164" fontId="26" fillId="2" borderId="9" xfId="0" applyNumberFormat="1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vertical="center" wrapText="1"/>
    </xf>
    <xf numFmtId="0" fontId="33" fillId="0" borderId="17" xfId="0" applyFont="1" applyBorder="1" applyAlignment="1">
      <alignment vertical="center" wrapText="1"/>
    </xf>
    <xf numFmtId="0" fontId="33" fillId="0" borderId="18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33" fillId="0" borderId="20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7" xfId="0" applyFont="1" applyBorder="1" applyAlignment="1">
      <alignment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33" fillId="0" borderId="23" xfId="0" applyFont="1" applyBorder="1" applyAlignment="1">
      <alignment vertical="center" wrapText="1"/>
    </xf>
    <xf numFmtId="0" fontId="33" fillId="0" borderId="24" xfId="0" applyFont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66" fontId="35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17" fillId="3" borderId="28" xfId="0" applyFont="1" applyFill="1" applyBorder="1" applyAlignment="1">
      <alignment vertical="center" wrapText="1"/>
    </xf>
    <xf numFmtId="14" fontId="14" fillId="0" borderId="0" xfId="0" applyNumberFormat="1" applyFont="1" applyAlignment="1">
      <alignment vertical="center" wrapText="1"/>
    </xf>
    <xf numFmtId="0" fontId="9" fillId="0" borderId="11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14" fillId="3" borderId="31" xfId="0" applyFont="1" applyFill="1" applyBorder="1" applyAlignment="1">
      <alignment vertical="center" wrapText="1"/>
    </xf>
    <xf numFmtId="14" fontId="23" fillId="0" borderId="0" xfId="0" applyNumberFormat="1" applyFont="1" applyAlignment="1">
      <alignment vertical="center" wrapText="1"/>
    </xf>
    <xf numFmtId="0" fontId="41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1" fillId="4" borderId="0" xfId="0" applyFont="1" applyFill="1" applyAlignment="1">
      <alignment vertical="center"/>
    </xf>
    <xf numFmtId="0" fontId="4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5" fillId="2" borderId="4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45" fillId="2" borderId="3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vertical="center" wrapText="1"/>
    </xf>
    <xf numFmtId="14" fontId="14" fillId="0" borderId="10" xfId="0" applyNumberFormat="1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36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14" fontId="34" fillId="0" borderId="0" xfId="0" applyNumberFormat="1" applyFont="1" applyAlignment="1">
      <alignment vertical="center" wrapText="1"/>
    </xf>
    <xf numFmtId="14" fontId="36" fillId="0" borderId="0" xfId="0" applyNumberFormat="1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3" fillId="0" borderId="11" xfId="0" applyFont="1" applyBorder="1" applyAlignment="1">
      <alignment vertical="center"/>
    </xf>
    <xf numFmtId="0" fontId="45" fillId="2" borderId="44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166" fontId="25" fillId="0" borderId="31" xfId="0" applyNumberFormat="1" applyFont="1" applyBorder="1" applyAlignment="1">
      <alignment horizontal="left" vertical="center"/>
    </xf>
    <xf numFmtId="14" fontId="14" fillId="0" borderId="31" xfId="0" applyNumberFormat="1" applyFont="1" applyBorder="1" applyAlignment="1">
      <alignment vertical="center" wrapText="1"/>
    </xf>
    <xf numFmtId="0" fontId="24" fillId="0" borderId="31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31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25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/>
    </xf>
    <xf numFmtId="166" fontId="2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66" fontId="25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/>
    </xf>
    <xf numFmtId="14" fontId="14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52" fillId="6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14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6" fillId="3" borderId="3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62" fillId="3" borderId="3" xfId="0" applyFont="1" applyFill="1" applyBorder="1" applyAlignment="1">
      <alignment horizontal="center" vertical="center"/>
    </xf>
    <xf numFmtId="165" fontId="58" fillId="0" borderId="4" xfId="0" applyNumberFormat="1" applyFont="1" applyBorder="1" applyAlignment="1">
      <alignment horizontal="center" vertical="center" wrapText="1"/>
    </xf>
    <xf numFmtId="165" fontId="58" fillId="0" borderId="5" xfId="0" applyNumberFormat="1" applyFont="1" applyBorder="1" applyAlignment="1">
      <alignment horizontal="center" vertical="center" wrapText="1"/>
    </xf>
    <xf numFmtId="0" fontId="63" fillId="2" borderId="4" xfId="0" applyFont="1" applyFill="1" applyBorder="1" applyAlignment="1">
      <alignment horizontal="center" vertical="center" wrapText="1"/>
    </xf>
    <xf numFmtId="164" fontId="58" fillId="2" borderId="7" xfId="0" applyNumberFormat="1" applyFont="1" applyFill="1" applyBorder="1" applyAlignment="1">
      <alignment horizontal="center" vertical="center" wrapText="1"/>
    </xf>
    <xf numFmtId="0" fontId="64" fillId="0" borderId="21" xfId="0" applyFont="1" applyBorder="1" applyAlignment="1">
      <alignment horizontal="center" vertical="center" wrapText="1"/>
    </xf>
    <xf numFmtId="0" fontId="64" fillId="0" borderId="17" xfId="0" applyFont="1" applyBorder="1" applyAlignment="1">
      <alignment horizontal="center" vertical="center" wrapText="1"/>
    </xf>
    <xf numFmtId="0" fontId="64" fillId="0" borderId="18" xfId="0" applyFont="1" applyBorder="1" applyAlignment="1">
      <alignment horizontal="center" vertical="center" wrapText="1"/>
    </xf>
    <xf numFmtId="0" fontId="64" fillId="0" borderId="40" xfId="0" applyFont="1" applyBorder="1" applyAlignment="1">
      <alignment horizontal="center" vertical="center" wrapText="1"/>
    </xf>
    <xf numFmtId="164" fontId="58" fillId="2" borderId="45" xfId="0" applyNumberFormat="1" applyFont="1" applyFill="1" applyBorder="1" applyAlignment="1">
      <alignment horizontal="center" vertical="center" wrapText="1"/>
    </xf>
    <xf numFmtId="0" fontId="64" fillId="0" borderId="39" xfId="0" applyFont="1" applyBorder="1" applyAlignment="1">
      <alignment horizontal="center" vertical="center" wrapText="1"/>
    </xf>
    <xf numFmtId="0" fontId="64" fillId="0" borderId="46" xfId="0" applyFont="1" applyBorder="1" applyAlignment="1">
      <alignment horizontal="center" vertical="center" wrapText="1"/>
    </xf>
    <xf numFmtId="0" fontId="65" fillId="2" borderId="4" xfId="0" applyFont="1" applyFill="1" applyBorder="1" applyAlignment="1">
      <alignment horizontal="center" vertical="center" wrapText="1"/>
    </xf>
    <xf numFmtId="164" fontId="64" fillId="2" borderId="7" xfId="0" applyNumberFormat="1" applyFont="1" applyFill="1" applyBorder="1" applyAlignment="1">
      <alignment horizontal="center" vertical="center" wrapText="1"/>
    </xf>
    <xf numFmtId="0" fontId="63" fillId="2" borderId="6" xfId="0" applyFont="1" applyFill="1" applyBorder="1" applyAlignment="1">
      <alignment horizontal="center" vertical="center" wrapText="1"/>
    </xf>
    <xf numFmtId="164" fontId="58" fillId="2" borderId="8" xfId="0" applyNumberFormat="1" applyFont="1" applyFill="1" applyBorder="1" applyAlignment="1">
      <alignment horizontal="center" vertical="center" wrapText="1"/>
    </xf>
    <xf numFmtId="0" fontId="64" fillId="0" borderId="16" xfId="0" applyFont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 wrapText="1"/>
    </xf>
    <xf numFmtId="0" fontId="64" fillId="0" borderId="20" xfId="0" applyFont="1" applyBorder="1" applyAlignment="1">
      <alignment horizontal="center" vertical="center" wrapText="1"/>
    </xf>
    <xf numFmtId="164" fontId="58" fillId="2" borderId="35" xfId="0" applyNumberFormat="1" applyFont="1" applyFill="1" applyBorder="1" applyAlignment="1">
      <alignment horizontal="center" vertical="center" wrapText="1"/>
    </xf>
    <xf numFmtId="0" fontId="64" fillId="0" borderId="47" xfId="0" applyFont="1" applyBorder="1" applyAlignment="1">
      <alignment horizontal="center" vertical="center" wrapText="1"/>
    </xf>
    <xf numFmtId="0" fontId="64" fillId="0" borderId="43" xfId="0" applyFont="1" applyBorder="1" applyAlignment="1">
      <alignment horizontal="center" vertical="center" wrapText="1"/>
    </xf>
    <xf numFmtId="0" fontId="64" fillId="0" borderId="42" xfId="0" applyFont="1" applyBorder="1" applyAlignment="1">
      <alignment horizontal="center" vertical="center" wrapText="1"/>
    </xf>
    <xf numFmtId="0" fontId="65" fillId="2" borderId="6" xfId="0" applyFont="1" applyFill="1" applyBorder="1" applyAlignment="1">
      <alignment horizontal="center" vertical="center" wrapText="1"/>
    </xf>
    <xf numFmtId="164" fontId="64" fillId="2" borderId="8" xfId="0" applyNumberFormat="1" applyFont="1" applyFill="1" applyBorder="1" applyAlignment="1">
      <alignment horizontal="center" vertical="center" wrapText="1"/>
    </xf>
    <xf numFmtId="0" fontId="64" fillId="5" borderId="16" xfId="0" applyFont="1" applyFill="1" applyBorder="1" applyAlignment="1">
      <alignment horizontal="center" vertical="center" wrapText="1"/>
    </xf>
    <xf numFmtId="0" fontId="64" fillId="5" borderId="19" xfId="0" applyFont="1" applyFill="1" applyBorder="1" applyAlignment="1">
      <alignment horizontal="center" vertical="center" wrapText="1"/>
    </xf>
    <xf numFmtId="0" fontId="64" fillId="5" borderId="20" xfId="0" applyFont="1" applyFill="1" applyBorder="1" applyAlignment="1">
      <alignment horizontal="center" vertical="center" wrapText="1"/>
    </xf>
    <xf numFmtId="0" fontId="64" fillId="0" borderId="27" xfId="0" applyFont="1" applyBorder="1" applyAlignment="1">
      <alignment horizontal="center" vertical="center" wrapText="1"/>
    </xf>
    <xf numFmtId="0" fontId="64" fillId="0" borderId="38" xfId="0" applyFont="1" applyBorder="1" applyAlignment="1">
      <alignment horizontal="center" vertical="center" wrapText="1"/>
    </xf>
    <xf numFmtId="164" fontId="58" fillId="2" borderId="15" xfId="0" applyNumberFormat="1" applyFont="1" applyFill="1" applyBorder="1" applyAlignment="1">
      <alignment horizontal="center" vertical="center" wrapText="1"/>
    </xf>
    <xf numFmtId="164" fontId="58" fillId="2" borderId="14" xfId="0" applyNumberFormat="1" applyFont="1" applyFill="1" applyBorder="1" applyAlignment="1">
      <alignment horizontal="center" vertical="center" wrapText="1"/>
    </xf>
    <xf numFmtId="164" fontId="58" fillId="2" borderId="9" xfId="0" applyNumberFormat="1" applyFont="1" applyFill="1" applyBorder="1" applyAlignment="1">
      <alignment horizontal="center" vertical="center" wrapText="1"/>
    </xf>
    <xf numFmtId="0" fontId="64" fillId="0" borderId="22" xfId="0" applyFont="1" applyBorder="1" applyAlignment="1">
      <alignment horizontal="center" vertical="center" wrapText="1"/>
    </xf>
    <xf numFmtId="0" fontId="64" fillId="0" borderId="23" xfId="0" applyFont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164" fontId="64" fillId="2" borderId="13" xfId="0" applyNumberFormat="1" applyFont="1" applyFill="1" applyBorder="1" applyAlignment="1">
      <alignment horizontal="center" vertical="center" wrapText="1"/>
    </xf>
    <xf numFmtId="0" fontId="58" fillId="0" borderId="5" xfId="0" applyFont="1" applyBorder="1" applyAlignment="1">
      <alignment horizontal="center" vertical="center"/>
    </xf>
    <xf numFmtId="0" fontId="63" fillId="2" borderId="33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center" vertical="center" wrapText="1"/>
    </xf>
    <xf numFmtId="164" fontId="64" fillId="2" borderId="9" xfId="0" applyNumberFormat="1" applyFont="1" applyFill="1" applyBorder="1" applyAlignment="1">
      <alignment horizontal="center" vertical="center" wrapText="1"/>
    </xf>
    <xf numFmtId="0" fontId="58" fillId="0" borderId="5" xfId="0" applyFont="1" applyBorder="1" applyAlignment="1">
      <alignment vertical="center"/>
    </xf>
    <xf numFmtId="0" fontId="63" fillId="0" borderId="0" xfId="0" applyFont="1" applyAlignment="1">
      <alignment horizontal="center" vertical="center"/>
    </xf>
    <xf numFmtId="0" fontId="59" fillId="0" borderId="5" xfId="0" applyFont="1" applyBorder="1" applyAlignment="1">
      <alignment vertical="center"/>
    </xf>
    <xf numFmtId="0" fontId="52" fillId="8" borderId="0" xfId="0" applyFont="1" applyFill="1" applyAlignment="1">
      <alignment horizontal="center" vertical="center" wrapText="1"/>
    </xf>
    <xf numFmtId="0" fontId="52" fillId="9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52" fillId="7" borderId="52" xfId="0" applyFont="1" applyFill="1" applyBorder="1" applyAlignment="1">
      <alignment horizontal="center" vertical="center" wrapText="1"/>
    </xf>
    <xf numFmtId="0" fontId="52" fillId="9" borderId="52" xfId="0" applyFont="1" applyFill="1" applyBorder="1" applyAlignment="1">
      <alignment horizontal="center" vertical="center" wrapText="1"/>
    </xf>
    <xf numFmtId="0" fontId="0" fillId="7" borderId="0" xfId="0" applyFill="1"/>
    <xf numFmtId="0" fontId="52" fillId="11" borderId="52" xfId="0" applyFont="1" applyFill="1" applyBorder="1" applyAlignment="1">
      <alignment horizontal="center" vertical="center" wrapText="1"/>
    </xf>
    <xf numFmtId="0" fontId="0" fillId="11" borderId="0" xfId="0" applyFill="1"/>
    <xf numFmtId="0" fontId="52" fillId="6" borderId="52" xfId="0" applyFont="1" applyFill="1" applyBorder="1" applyAlignment="1">
      <alignment horizontal="center" vertical="center" wrapText="1"/>
    </xf>
    <xf numFmtId="0" fontId="0" fillId="6" borderId="0" xfId="0" applyFill="1"/>
    <xf numFmtId="0" fontId="66" fillId="6" borderId="52" xfId="0" applyFont="1" applyFill="1" applyBorder="1" applyAlignment="1">
      <alignment horizontal="center" vertical="center"/>
    </xf>
    <xf numFmtId="0" fontId="0" fillId="12" borderId="0" xfId="0" applyFill="1"/>
    <xf numFmtId="0" fontId="52" fillId="13" borderId="52" xfId="0" applyFont="1" applyFill="1" applyBorder="1" applyAlignment="1">
      <alignment horizontal="center" vertical="center" wrapText="1"/>
    </xf>
    <xf numFmtId="0" fontId="0" fillId="13" borderId="0" xfId="0" applyFill="1"/>
    <xf numFmtId="0" fontId="66" fillId="13" borderId="52" xfId="0" applyFont="1" applyFill="1" applyBorder="1" applyAlignment="1">
      <alignment horizontal="center" vertical="center"/>
    </xf>
    <xf numFmtId="0" fontId="52" fillId="10" borderId="52" xfId="0" applyFont="1" applyFill="1" applyBorder="1" applyAlignment="1">
      <alignment horizontal="center" vertical="center" wrapText="1"/>
    </xf>
    <xf numFmtId="0" fontId="0" fillId="10" borderId="0" xfId="0" applyFill="1"/>
    <xf numFmtId="0" fontId="52" fillId="14" borderId="52" xfId="0" applyFont="1" applyFill="1" applyBorder="1" applyAlignment="1">
      <alignment horizontal="center" vertical="center" wrapText="1"/>
    </xf>
    <xf numFmtId="0" fontId="0" fillId="14" borderId="0" xfId="0" applyFill="1"/>
    <xf numFmtId="0" fontId="66" fillId="11" borderId="52" xfId="0" applyFont="1" applyFill="1" applyBorder="1" applyAlignment="1">
      <alignment horizontal="center" vertical="center"/>
    </xf>
    <xf numFmtId="0" fontId="66" fillId="14" borderId="52" xfId="0" applyFont="1" applyFill="1" applyBorder="1" applyAlignment="1">
      <alignment horizontal="center" vertical="center"/>
    </xf>
    <xf numFmtId="0" fontId="66" fillId="10" borderId="52" xfId="0" applyFont="1" applyFill="1" applyBorder="1" applyAlignment="1">
      <alignment horizontal="center" vertical="center"/>
    </xf>
    <xf numFmtId="0" fontId="0" fillId="9" borderId="0" xfId="0" applyFill="1"/>
    <xf numFmtId="0" fontId="66" fillId="9" borderId="52" xfId="0" applyFont="1" applyFill="1" applyBorder="1" applyAlignment="1">
      <alignment horizontal="center" vertical="center"/>
    </xf>
    <xf numFmtId="0" fontId="67" fillId="0" borderId="4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7" fillId="0" borderId="45" xfId="0" applyFont="1" applyBorder="1" applyAlignment="1">
      <alignment horizontal="center" vertical="center"/>
    </xf>
    <xf numFmtId="0" fontId="0" fillId="6" borderId="58" xfId="0" applyFill="1" applyBorder="1"/>
    <xf numFmtId="0" fontId="0" fillId="2" borderId="59" xfId="0" applyFill="1" applyBorder="1"/>
    <xf numFmtId="0" fontId="0" fillId="13" borderId="60" xfId="0" applyFill="1" applyBorder="1"/>
    <xf numFmtId="0" fontId="0" fillId="7" borderId="44" xfId="0" applyFill="1" applyBorder="1"/>
    <xf numFmtId="0" fontId="0" fillId="11" borderId="58" xfId="0" applyFill="1" applyBorder="1"/>
    <xf numFmtId="0" fontId="0" fillId="14" borderId="59" xfId="0" applyFill="1" applyBorder="1"/>
    <xf numFmtId="0" fontId="66" fillId="9" borderId="59" xfId="0" applyFont="1" applyFill="1" applyBorder="1" applyAlignment="1">
      <alignment horizontal="center" vertical="center"/>
    </xf>
    <xf numFmtId="0" fontId="0" fillId="10" borderId="60" xfId="0" applyFill="1" applyBorder="1"/>
    <xf numFmtId="166" fontId="68" fillId="7" borderId="52" xfId="0" applyNumberFormat="1" applyFont="1" applyFill="1" applyBorder="1" applyAlignment="1">
      <alignment horizontal="center" vertical="center"/>
    </xf>
    <xf numFmtId="166" fontId="68" fillId="13" borderId="52" xfId="0" applyNumberFormat="1" applyFont="1" applyFill="1" applyBorder="1" applyAlignment="1">
      <alignment horizontal="center" vertical="center"/>
    </xf>
    <xf numFmtId="166" fontId="68" fillId="14" borderId="52" xfId="0" applyNumberFormat="1" applyFont="1" applyFill="1" applyBorder="1" applyAlignment="1">
      <alignment horizontal="center" vertical="center"/>
    </xf>
    <xf numFmtId="166" fontId="68" fillId="9" borderId="52" xfId="0" applyNumberFormat="1" applyFont="1" applyFill="1" applyBorder="1" applyAlignment="1">
      <alignment horizontal="center" vertical="center"/>
    </xf>
    <xf numFmtId="166" fontId="68" fillId="10" borderId="52" xfId="0" applyNumberFormat="1" applyFont="1" applyFill="1" applyBorder="1" applyAlignment="1">
      <alignment horizontal="center" vertical="center"/>
    </xf>
    <xf numFmtId="166" fontId="68" fillId="6" borderId="52" xfId="0" applyNumberFormat="1" applyFont="1" applyFill="1" applyBorder="1" applyAlignment="1">
      <alignment horizontal="center" vertical="center"/>
    </xf>
    <xf numFmtId="166" fontId="68" fillId="11" borderId="52" xfId="0" applyNumberFormat="1" applyFont="1" applyFill="1" applyBorder="1" applyAlignment="1">
      <alignment horizontal="center" vertical="center"/>
    </xf>
    <xf numFmtId="0" fontId="66" fillId="7" borderId="52" xfId="0" applyFont="1" applyFill="1" applyBorder="1" applyAlignment="1">
      <alignment horizontal="center" vertical="center"/>
    </xf>
    <xf numFmtId="166" fontId="68" fillId="7" borderId="63" xfId="0" applyNumberFormat="1" applyFont="1" applyFill="1" applyBorder="1" applyAlignment="1">
      <alignment horizontal="center" vertical="center"/>
    </xf>
    <xf numFmtId="0" fontId="52" fillId="7" borderId="63" xfId="0" applyFont="1" applyFill="1" applyBorder="1" applyAlignment="1">
      <alignment horizontal="center" vertical="center" wrapText="1"/>
    </xf>
    <xf numFmtId="0" fontId="66" fillId="7" borderId="63" xfId="0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67" fillId="0" borderId="2" xfId="0" applyFont="1" applyBorder="1" applyAlignment="1">
      <alignment horizontal="center" vertical="center"/>
    </xf>
    <xf numFmtId="0" fontId="67" fillId="0" borderId="3" xfId="0" applyFont="1" applyBorder="1" applyAlignment="1">
      <alignment horizontal="center" vertical="center"/>
    </xf>
    <xf numFmtId="0" fontId="64" fillId="0" borderId="37" xfId="0" applyFont="1" applyBorder="1" applyAlignment="1">
      <alignment horizontal="center" vertical="center" wrapText="1"/>
    </xf>
    <xf numFmtId="0" fontId="64" fillId="0" borderId="41" xfId="0" applyFont="1" applyBorder="1" applyAlignment="1">
      <alignment horizontal="center" vertical="center" wrapText="1"/>
    </xf>
    <xf numFmtId="0" fontId="64" fillId="0" borderId="26" xfId="0" applyFont="1" applyBorder="1" applyAlignment="1">
      <alignment horizontal="center" vertical="center" wrapText="1"/>
    </xf>
    <xf numFmtId="0" fontId="64" fillId="0" borderId="50" xfId="0" applyFont="1" applyBorder="1" applyAlignment="1">
      <alignment horizontal="center" vertical="center" wrapText="1"/>
    </xf>
    <xf numFmtId="0" fontId="64" fillId="0" borderId="51" xfId="0" applyFont="1" applyBorder="1" applyAlignment="1">
      <alignment horizontal="center" vertical="center" wrapText="1"/>
    </xf>
    <xf numFmtId="0" fontId="64" fillId="0" borderId="36" xfId="0" applyFont="1" applyBorder="1" applyAlignment="1">
      <alignment horizontal="center" vertical="center" wrapText="1"/>
    </xf>
    <xf numFmtId="0" fontId="64" fillId="0" borderId="25" xfId="0" applyFont="1" applyBorder="1" applyAlignment="1">
      <alignment horizontal="center" vertical="center" wrapText="1"/>
    </xf>
    <xf numFmtId="0" fontId="62" fillId="3" borderId="2" xfId="0" applyFont="1" applyFill="1" applyBorder="1" applyAlignment="1">
      <alignment horizontal="center" vertical="center"/>
    </xf>
    <xf numFmtId="165" fontId="58" fillId="0" borderId="1" xfId="0" applyNumberFormat="1" applyFont="1" applyBorder="1" applyAlignment="1">
      <alignment horizontal="center" vertical="center" wrapText="1"/>
    </xf>
    <xf numFmtId="165" fontId="58" fillId="0" borderId="2" xfId="0" applyNumberFormat="1" applyFont="1" applyBorder="1" applyAlignment="1">
      <alignment horizontal="center" vertical="center" wrapText="1"/>
    </xf>
    <xf numFmtId="165" fontId="58" fillId="0" borderId="3" xfId="0" applyNumberFormat="1" applyFont="1" applyBorder="1" applyAlignment="1">
      <alignment horizontal="center" vertical="center" wrapText="1"/>
    </xf>
    <xf numFmtId="165" fontId="31" fillId="0" borderId="3" xfId="0" applyNumberFormat="1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73" fillId="4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3" fillId="0" borderId="0" xfId="0" applyFont="1" applyAlignment="1">
      <alignment horizontal="center" vertical="center"/>
    </xf>
    <xf numFmtId="0" fontId="74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0" fillId="0" borderId="0" xfId="0" applyFont="1" applyAlignment="1">
      <alignment horizontal="center" vertical="center" wrapText="1"/>
    </xf>
    <xf numFmtId="0" fontId="75" fillId="0" borderId="21" xfId="0" applyFont="1" applyBorder="1" applyAlignment="1">
      <alignment horizontal="center" vertical="center" wrapText="1"/>
    </xf>
    <xf numFmtId="0" fontId="75" fillId="0" borderId="17" xfId="0" applyFont="1" applyBorder="1" applyAlignment="1">
      <alignment horizontal="center" vertical="center" wrapText="1"/>
    </xf>
    <xf numFmtId="0" fontId="75" fillId="0" borderId="18" xfId="0" applyFont="1" applyBorder="1" applyAlignment="1">
      <alignment horizontal="center" vertical="center" wrapText="1"/>
    </xf>
    <xf numFmtId="0" fontId="76" fillId="2" borderId="4" xfId="0" applyFont="1" applyFill="1" applyBorder="1" applyAlignment="1">
      <alignment horizontal="center" vertical="center" wrapText="1"/>
    </xf>
    <xf numFmtId="164" fontId="75" fillId="2" borderId="7" xfId="0" applyNumberFormat="1" applyFont="1" applyFill="1" applyBorder="1" applyAlignment="1">
      <alignment horizontal="center" vertical="center" wrapText="1"/>
    </xf>
    <xf numFmtId="0" fontId="75" fillId="0" borderId="16" xfId="0" applyFont="1" applyBorder="1" applyAlignment="1">
      <alignment horizontal="center" vertical="center" wrapText="1"/>
    </xf>
    <xf numFmtId="0" fontId="75" fillId="0" borderId="19" xfId="0" applyFont="1" applyBorder="1" applyAlignment="1">
      <alignment horizontal="center" vertical="center" wrapText="1"/>
    </xf>
    <xf numFmtId="0" fontId="75" fillId="0" borderId="20" xfId="0" applyFont="1" applyBorder="1" applyAlignment="1">
      <alignment horizontal="center" vertical="center" wrapText="1"/>
    </xf>
    <xf numFmtId="0" fontId="76" fillId="2" borderId="6" xfId="0" applyFont="1" applyFill="1" applyBorder="1" applyAlignment="1">
      <alignment horizontal="center" vertical="center" wrapText="1"/>
    </xf>
    <xf numFmtId="164" fontId="75" fillId="2" borderId="8" xfId="0" applyNumberFormat="1" applyFont="1" applyFill="1" applyBorder="1" applyAlignment="1">
      <alignment horizontal="center" vertical="center" wrapText="1"/>
    </xf>
    <xf numFmtId="0" fontId="75" fillId="0" borderId="26" xfId="0" applyFont="1" applyBorder="1" applyAlignment="1">
      <alignment horizontal="center" vertical="center" wrapText="1"/>
    </xf>
    <xf numFmtId="0" fontId="75" fillId="0" borderId="27" xfId="0" applyFont="1" applyBorder="1" applyAlignment="1">
      <alignment horizontal="center" vertical="center" wrapText="1"/>
    </xf>
    <xf numFmtId="0" fontId="75" fillId="0" borderId="25" xfId="0" applyFont="1" applyBorder="1" applyAlignment="1">
      <alignment horizontal="center" vertical="center" wrapText="1"/>
    </xf>
    <xf numFmtId="164" fontId="75" fillId="2" borderId="13" xfId="0" applyNumberFormat="1" applyFont="1" applyFill="1" applyBorder="1" applyAlignment="1">
      <alignment horizontal="center" vertical="center" wrapText="1"/>
    </xf>
    <xf numFmtId="0" fontId="76" fillId="2" borderId="34" xfId="0" applyFont="1" applyFill="1" applyBorder="1" applyAlignment="1">
      <alignment horizontal="center" vertical="center" wrapText="1"/>
    </xf>
    <xf numFmtId="164" fontId="75" fillId="2" borderId="35" xfId="0" applyNumberFormat="1" applyFont="1" applyFill="1" applyBorder="1" applyAlignment="1">
      <alignment horizontal="center" vertical="center" wrapText="1"/>
    </xf>
    <xf numFmtId="0" fontId="75" fillId="0" borderId="36" xfId="0" applyFont="1" applyBorder="1" applyAlignment="1">
      <alignment horizontal="center" vertical="center" wrapText="1"/>
    </xf>
    <xf numFmtId="0" fontId="75" fillId="0" borderId="37" xfId="0" applyFont="1" applyBorder="1" applyAlignment="1">
      <alignment horizontal="center" vertical="center" wrapText="1"/>
    </xf>
    <xf numFmtId="0" fontId="75" fillId="0" borderId="38" xfId="0" applyFont="1" applyBorder="1" applyAlignment="1">
      <alignment horizontal="center" vertical="center" wrapText="1"/>
    </xf>
    <xf numFmtId="0" fontId="75" fillId="0" borderId="22" xfId="0" applyFont="1" applyBorder="1" applyAlignment="1">
      <alignment horizontal="center" vertical="center" wrapText="1"/>
    </xf>
    <xf numFmtId="0" fontId="75" fillId="0" borderId="23" xfId="0" applyFont="1" applyBorder="1" applyAlignment="1">
      <alignment horizontal="center" vertical="center" wrapText="1"/>
    </xf>
    <xf numFmtId="0" fontId="75" fillId="0" borderId="24" xfId="0" applyFont="1" applyBorder="1" applyAlignment="1">
      <alignment horizontal="center" vertical="center" wrapText="1"/>
    </xf>
    <xf numFmtId="164" fontId="75" fillId="2" borderId="9" xfId="0" applyNumberFormat="1" applyFont="1" applyFill="1" applyBorder="1" applyAlignment="1">
      <alignment horizontal="center" vertical="center" wrapText="1"/>
    </xf>
    <xf numFmtId="0" fontId="76" fillId="2" borderId="1" xfId="0" applyFont="1" applyFill="1" applyBorder="1" applyAlignment="1">
      <alignment horizontal="center" vertical="center" wrapText="1"/>
    </xf>
    <xf numFmtId="0" fontId="76" fillId="2" borderId="33" xfId="0" applyFont="1" applyFill="1" applyBorder="1" applyAlignment="1">
      <alignment horizontal="center" vertical="center" wrapText="1"/>
    </xf>
    <xf numFmtId="165" fontId="31" fillId="0" borderId="4" xfId="0" applyNumberFormat="1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0" fontId="64" fillId="5" borderId="51" xfId="0" applyFont="1" applyFill="1" applyBorder="1" applyAlignment="1">
      <alignment horizontal="center" vertical="center" wrapText="1"/>
    </xf>
    <xf numFmtId="0" fontId="64" fillId="0" borderId="64" xfId="0" applyFont="1" applyBorder="1" applyAlignment="1">
      <alignment horizontal="center" vertical="center" wrapText="1"/>
    </xf>
    <xf numFmtId="0" fontId="64" fillId="0" borderId="65" xfId="0" applyFont="1" applyBorder="1" applyAlignment="1">
      <alignment horizontal="center" vertical="center" wrapText="1"/>
    </xf>
    <xf numFmtId="165" fontId="58" fillId="0" borderId="12" xfId="0" applyNumberFormat="1" applyFont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 wrapText="1"/>
    </xf>
    <xf numFmtId="0" fontId="65" fillId="4" borderId="2" xfId="0" applyFont="1" applyFill="1" applyBorder="1" applyAlignment="1">
      <alignment horizontal="center" vertical="center" wrapText="1"/>
    </xf>
    <xf numFmtId="164" fontId="64" fillId="4" borderId="2" xfId="0" applyNumberFormat="1" applyFont="1" applyFill="1" applyBorder="1" applyAlignment="1">
      <alignment horizontal="center" vertical="center" wrapText="1"/>
    </xf>
    <xf numFmtId="0" fontId="64" fillId="4" borderId="2" xfId="0" applyFont="1" applyFill="1" applyBorder="1" applyAlignment="1">
      <alignment horizontal="center" vertical="center" wrapText="1"/>
    </xf>
    <xf numFmtId="0" fontId="64" fillId="4" borderId="3" xfId="0" applyFont="1" applyFill="1" applyBorder="1" applyAlignment="1">
      <alignment horizontal="center" vertical="center" wrapText="1"/>
    </xf>
    <xf numFmtId="0" fontId="65" fillId="2" borderId="66" xfId="0" applyFont="1" applyFill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/>
    </xf>
    <xf numFmtId="0" fontId="58" fillId="0" borderId="12" xfId="0" applyFont="1" applyBorder="1" applyAlignment="1">
      <alignment vertical="center"/>
    </xf>
    <xf numFmtId="0" fontId="58" fillId="0" borderId="6" xfId="0" applyFont="1" applyBorder="1" applyAlignment="1">
      <alignment horizontal="center" vertical="center"/>
    </xf>
    <xf numFmtId="164" fontId="58" fillId="0" borderId="0" xfId="0" applyNumberFormat="1" applyFont="1" applyAlignment="1">
      <alignment vertical="center"/>
    </xf>
    <xf numFmtId="164" fontId="61" fillId="0" borderId="0" xfId="0" applyNumberFormat="1" applyFont="1" applyAlignment="1">
      <alignment vertical="center"/>
    </xf>
    <xf numFmtId="0" fontId="58" fillId="0" borderId="67" xfId="0" applyFont="1" applyBorder="1" applyAlignment="1">
      <alignment vertical="center"/>
    </xf>
    <xf numFmtId="0" fontId="63" fillId="2" borderId="66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 wrapText="1"/>
    </xf>
    <xf numFmtId="0" fontId="63" fillId="4" borderId="2" xfId="0" applyFont="1" applyFill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/>
    </xf>
    <xf numFmtId="0" fontId="59" fillId="0" borderId="68" xfId="0" applyFont="1" applyBorder="1" applyAlignment="1">
      <alignment horizontal="center" vertical="center"/>
    </xf>
    <xf numFmtId="164" fontId="64" fillId="5" borderId="8" xfId="0" applyNumberFormat="1" applyFont="1" applyFill="1" applyBorder="1" applyAlignment="1">
      <alignment horizontal="center" vertical="center" wrapText="1"/>
    </xf>
    <xf numFmtId="0" fontId="64" fillId="5" borderId="25" xfId="0" applyFont="1" applyFill="1" applyBorder="1" applyAlignment="1">
      <alignment horizontal="center" vertical="center" wrapText="1"/>
    </xf>
    <xf numFmtId="0" fontId="64" fillId="5" borderId="26" xfId="0" applyFont="1" applyFill="1" applyBorder="1" applyAlignment="1">
      <alignment horizontal="center" vertical="center" wrapText="1"/>
    </xf>
    <xf numFmtId="164" fontId="64" fillId="5" borderId="9" xfId="0" applyNumberFormat="1" applyFont="1" applyFill="1" applyBorder="1" applyAlignment="1">
      <alignment horizontal="center" vertical="center" wrapText="1"/>
    </xf>
    <xf numFmtId="0" fontId="64" fillId="5" borderId="22" xfId="0" applyFont="1" applyFill="1" applyBorder="1" applyAlignment="1">
      <alignment horizontal="center" vertical="center" wrapText="1"/>
    </xf>
    <xf numFmtId="0" fontId="64" fillId="5" borderId="2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0" borderId="67" xfId="0" applyFont="1" applyBorder="1" applyAlignment="1">
      <alignment vertical="center"/>
    </xf>
    <xf numFmtId="0" fontId="75" fillId="0" borderId="0" xfId="0" applyFont="1" applyAlignment="1">
      <alignment horizontal="center" vertical="center"/>
    </xf>
    <xf numFmtId="0" fontId="45" fillId="2" borderId="66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75" fillId="0" borderId="68" xfId="0" applyFont="1" applyBorder="1" applyAlignment="1">
      <alignment horizontal="center" vertical="center"/>
    </xf>
    <xf numFmtId="0" fontId="76" fillId="2" borderId="66" xfId="0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76" fillId="4" borderId="2" xfId="0" applyFont="1" applyFill="1" applyBorder="1" applyAlignment="1">
      <alignment horizontal="center" vertical="center" wrapText="1"/>
    </xf>
    <xf numFmtId="164" fontId="75" fillId="4" borderId="2" xfId="0" applyNumberFormat="1" applyFont="1" applyFill="1" applyBorder="1" applyAlignment="1">
      <alignment horizontal="center" vertical="center" wrapText="1"/>
    </xf>
    <xf numFmtId="0" fontId="75" fillId="4" borderId="2" xfId="0" applyFont="1" applyFill="1" applyBorder="1" applyAlignment="1">
      <alignment horizontal="center" vertical="center" wrapText="1"/>
    </xf>
    <xf numFmtId="0" fontId="75" fillId="4" borderId="3" xfId="0" applyFont="1" applyFill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/>
    </xf>
    <xf numFmtId="0" fontId="75" fillId="0" borderId="2" xfId="0" applyFont="1" applyBorder="1" applyAlignment="1">
      <alignment horizontal="center" vertical="center"/>
    </xf>
    <xf numFmtId="0" fontId="75" fillId="0" borderId="3" xfId="0" applyFont="1" applyBorder="1" applyAlignment="1">
      <alignment horizontal="center" vertical="center"/>
    </xf>
    <xf numFmtId="0" fontId="77" fillId="0" borderId="68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166" fontId="68" fillId="2" borderId="52" xfId="0" applyNumberFormat="1" applyFont="1" applyFill="1" applyBorder="1" applyAlignment="1">
      <alignment horizontal="center" vertical="center"/>
    </xf>
    <xf numFmtId="0" fontId="52" fillId="2" borderId="52" xfId="0" applyFont="1" applyFill="1" applyBorder="1" applyAlignment="1">
      <alignment horizontal="center" vertical="center" wrapText="1"/>
    </xf>
    <xf numFmtId="0" fontId="66" fillId="2" borderId="52" xfId="0" applyFont="1" applyFill="1" applyBorder="1" applyAlignment="1">
      <alignment horizontal="center" vertical="center"/>
    </xf>
    <xf numFmtId="166" fontId="68" fillId="15" borderId="52" xfId="0" applyNumberFormat="1" applyFont="1" applyFill="1" applyBorder="1" applyAlignment="1">
      <alignment horizontal="center" vertical="center"/>
    </xf>
    <xf numFmtId="0" fontId="52" fillId="15" borderId="52" xfId="0" applyFont="1" applyFill="1" applyBorder="1" applyAlignment="1">
      <alignment horizontal="center" vertical="center" wrapText="1"/>
    </xf>
    <xf numFmtId="0" fontId="66" fillId="15" borderId="52" xfId="0" applyFont="1" applyFill="1" applyBorder="1" applyAlignment="1">
      <alignment horizontal="center" vertical="center"/>
    </xf>
    <xf numFmtId="0" fontId="0" fillId="15" borderId="61" xfId="0" applyFill="1" applyBorder="1"/>
    <xf numFmtId="166" fontId="68" fillId="16" borderId="52" xfId="0" applyNumberFormat="1" applyFont="1" applyFill="1" applyBorder="1" applyAlignment="1">
      <alignment horizontal="center" vertical="center"/>
    </xf>
    <xf numFmtId="0" fontId="52" fillId="16" borderId="52" xfId="0" applyFont="1" applyFill="1" applyBorder="1" applyAlignment="1">
      <alignment horizontal="center" vertical="center" wrapText="1"/>
    </xf>
    <xf numFmtId="0" fontId="66" fillId="16" borderId="52" xfId="0" applyFont="1" applyFill="1" applyBorder="1" applyAlignment="1">
      <alignment horizontal="center" vertical="center"/>
    </xf>
    <xf numFmtId="0" fontId="0" fillId="16" borderId="62" xfId="0" applyFill="1" applyBorder="1"/>
    <xf numFmtId="0" fontId="64" fillId="17" borderId="20" xfId="0" applyFont="1" applyFill="1" applyBorder="1" applyAlignment="1">
      <alignment horizontal="center" vertical="center" wrapText="1"/>
    </xf>
    <xf numFmtId="0" fontId="75" fillId="17" borderId="19" xfId="0" applyFont="1" applyFill="1" applyBorder="1" applyAlignment="1">
      <alignment horizontal="center" vertical="center" wrapText="1"/>
    </xf>
    <xf numFmtId="0" fontId="52" fillId="16" borderId="0" xfId="0" applyFont="1" applyFill="1" applyAlignment="1">
      <alignment horizontal="center" vertical="center" wrapText="1"/>
    </xf>
    <xf numFmtId="0" fontId="75" fillId="16" borderId="19" xfId="0" applyFont="1" applyFill="1" applyBorder="1" applyAlignment="1">
      <alignment horizontal="center" vertical="center" wrapText="1"/>
    </xf>
    <xf numFmtId="164" fontId="78" fillId="2" borderId="7" xfId="0" applyNumberFormat="1" applyFont="1" applyFill="1" applyBorder="1" applyAlignment="1">
      <alignment horizontal="center" vertical="center" wrapText="1"/>
    </xf>
    <xf numFmtId="164" fontId="78" fillId="2" borderId="8" xfId="0" applyNumberFormat="1" applyFont="1" applyFill="1" applyBorder="1" applyAlignment="1">
      <alignment horizontal="center" vertical="center" wrapText="1"/>
    </xf>
    <xf numFmtId="164" fontId="78" fillId="2" borderId="15" xfId="0" applyNumberFormat="1" applyFont="1" applyFill="1" applyBorder="1" applyAlignment="1">
      <alignment horizontal="center" vertical="center" wrapText="1"/>
    </xf>
    <xf numFmtId="164" fontId="78" fillId="2" borderId="13" xfId="0" applyNumberFormat="1" applyFont="1" applyFill="1" applyBorder="1" applyAlignment="1">
      <alignment horizontal="center" vertical="center" wrapText="1"/>
    </xf>
    <xf numFmtId="164" fontId="78" fillId="2" borderId="9" xfId="0" applyNumberFormat="1" applyFont="1" applyFill="1" applyBorder="1" applyAlignment="1">
      <alignment horizontal="center" vertical="center" wrapText="1"/>
    </xf>
    <xf numFmtId="0" fontId="64" fillId="0" borderId="49" xfId="0" applyFont="1" applyBorder="1" applyAlignment="1">
      <alignment vertical="center" wrapText="1"/>
    </xf>
    <xf numFmtId="0" fontId="64" fillId="0" borderId="50" xfId="0" applyFont="1" applyBorder="1" applyAlignment="1">
      <alignment vertical="center" wrapText="1"/>
    </xf>
    <xf numFmtId="0" fontId="64" fillId="0" borderId="14" xfId="0" applyFont="1" applyBorder="1" applyAlignment="1">
      <alignment vertical="center" wrapText="1"/>
    </xf>
    <xf numFmtId="0" fontId="64" fillId="0" borderId="51" xfId="0" applyFont="1" applyBorder="1" applyAlignment="1">
      <alignment vertical="center" wrapText="1"/>
    </xf>
    <xf numFmtId="0" fontId="79" fillId="0" borderId="0" xfId="0" applyFont="1" applyAlignment="1">
      <alignment vertical="center"/>
    </xf>
    <xf numFmtId="0" fontId="80" fillId="0" borderId="0" xfId="0" applyFont="1" applyAlignment="1">
      <alignment horizontal="center" vertical="center"/>
    </xf>
    <xf numFmtId="165" fontId="58" fillId="0" borderId="2" xfId="0" applyNumberFormat="1" applyFont="1" applyBorder="1" applyAlignment="1">
      <alignment horizontal="center" vertical="center" wrapText="1"/>
    </xf>
    <xf numFmtId="165" fontId="58" fillId="0" borderId="3" xfId="0" applyNumberFormat="1" applyFont="1" applyBorder="1" applyAlignment="1">
      <alignment horizontal="center" vertical="center" wrapText="1"/>
    </xf>
    <xf numFmtId="0" fontId="64" fillId="0" borderId="37" xfId="0" applyFont="1" applyBorder="1" applyAlignment="1">
      <alignment horizontal="center" vertical="center" wrapText="1"/>
    </xf>
    <xf numFmtId="0" fontId="64" fillId="0" borderId="41" xfId="0" applyFont="1" applyBorder="1" applyAlignment="1">
      <alignment horizontal="center" vertical="center" wrapText="1"/>
    </xf>
    <xf numFmtId="0" fontId="64" fillId="0" borderId="26" xfId="0" applyFont="1" applyBorder="1" applyAlignment="1">
      <alignment horizontal="center" vertical="center" wrapText="1"/>
    </xf>
    <xf numFmtId="0" fontId="64" fillId="0" borderId="36" xfId="0" applyFont="1" applyBorder="1" applyAlignment="1">
      <alignment horizontal="center" vertical="center" wrapText="1"/>
    </xf>
    <xf numFmtId="0" fontId="64" fillId="0" borderId="48" xfId="0" applyFont="1" applyBorder="1" applyAlignment="1">
      <alignment horizontal="center" vertical="center" wrapText="1"/>
    </xf>
    <xf numFmtId="0" fontId="64" fillId="0" borderId="25" xfId="0" applyFont="1" applyBorder="1" applyAlignment="1">
      <alignment horizontal="center" vertical="center" wrapText="1"/>
    </xf>
    <xf numFmtId="0" fontId="60" fillId="3" borderId="6" xfId="0" applyFont="1" applyFill="1" applyBorder="1" applyAlignment="1">
      <alignment horizontal="center" vertical="center"/>
    </xf>
    <xf numFmtId="0" fontId="60" fillId="3" borderId="0" xfId="0" applyFont="1" applyFill="1" applyAlignment="1">
      <alignment horizontal="center" vertical="center"/>
    </xf>
    <xf numFmtId="0" fontId="60" fillId="3" borderId="67" xfId="0" applyFont="1" applyFill="1" applyBorder="1" applyAlignment="1">
      <alignment horizontal="center" vertical="center"/>
    </xf>
    <xf numFmtId="165" fontId="58" fillId="4" borderId="1" xfId="0" applyNumberFormat="1" applyFont="1" applyFill="1" applyBorder="1" applyAlignment="1">
      <alignment horizontal="center" vertical="center" wrapText="1"/>
    </xf>
    <xf numFmtId="165" fontId="58" fillId="4" borderId="2" xfId="0" applyNumberFormat="1" applyFont="1" applyFill="1" applyBorder="1" applyAlignment="1">
      <alignment horizontal="center" vertical="center" wrapText="1"/>
    </xf>
    <xf numFmtId="165" fontId="58" fillId="4" borderId="3" xfId="0" applyNumberFormat="1" applyFont="1" applyFill="1" applyBorder="1" applyAlignment="1">
      <alignment horizontal="center" vertical="center" wrapText="1"/>
    </xf>
    <xf numFmtId="0" fontId="62" fillId="3" borderId="1" xfId="0" applyFont="1" applyFill="1" applyBorder="1" applyAlignment="1">
      <alignment horizontal="center" vertical="center"/>
    </xf>
    <xf numFmtId="0" fontId="62" fillId="3" borderId="2" xfId="0" applyFont="1" applyFill="1" applyBorder="1" applyAlignment="1">
      <alignment horizontal="center" vertical="center"/>
    </xf>
    <xf numFmtId="165" fontId="58" fillId="0" borderId="1" xfId="0" applyNumberFormat="1" applyFont="1" applyBorder="1" applyAlignment="1">
      <alignment horizontal="center" vertical="center" wrapText="1"/>
    </xf>
    <xf numFmtId="165" fontId="31" fillId="4" borderId="1" xfId="0" applyNumberFormat="1" applyFont="1" applyFill="1" applyBorder="1" applyAlignment="1">
      <alignment horizontal="center" vertical="center" wrapText="1"/>
    </xf>
    <xf numFmtId="165" fontId="31" fillId="4" borderId="2" xfId="0" applyNumberFormat="1" applyFont="1" applyFill="1" applyBorder="1" applyAlignment="1">
      <alignment horizontal="center" vertical="center" wrapText="1"/>
    </xf>
    <xf numFmtId="165" fontId="31" fillId="4" borderId="3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1" fillId="0" borderId="2" xfId="0" applyNumberFormat="1" applyFont="1" applyBorder="1" applyAlignment="1">
      <alignment horizontal="center" vertical="center" wrapText="1"/>
    </xf>
    <xf numFmtId="165" fontId="31" fillId="0" borderId="3" xfId="0" applyNumberFormat="1" applyFont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9" fillId="3" borderId="67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75" fillId="0" borderId="36" xfId="0" applyFont="1" applyBorder="1" applyAlignment="1">
      <alignment horizontal="center" vertical="center" wrapText="1"/>
    </xf>
    <xf numFmtId="0" fontId="75" fillId="0" borderId="48" xfId="0" applyFont="1" applyBorder="1" applyAlignment="1">
      <alignment horizontal="center" vertical="center" wrapText="1"/>
    </xf>
    <xf numFmtId="0" fontId="75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42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vertAlign val="baseline"/>
        <sz val="12"/>
        <name val="Arial Narrow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sz val="12"/>
        <name val="Arial Narrow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990000"/>
        <name val="Arial Narrow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990000"/>
        <name val="Arial Narrow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 Narrow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 Narrow"/>
        <scheme val="none"/>
      </font>
      <numFmt numFmtId="19" formatCode="dd/mm/yyyy"/>
      <alignment horizontal="general" vertical="center" textRotation="0" indent="0" justifyLastLine="0" shrinkToFit="0" readingOrder="0"/>
    </dxf>
    <dxf>
      <font>
        <strike val="0"/>
        <outline val="0"/>
        <shadow val="0"/>
        <vertAlign val="baseline"/>
        <sz val="12"/>
        <name val="Arial Narrow"/>
        <scheme val="none"/>
      </font>
      <numFmt numFmtId="19" formatCode="dd/mm/yyyy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9" tint="-0.249977111117893"/>
        <name val="Arial Narrow"/>
        <scheme val="none"/>
      </font>
      <numFmt numFmtId="166" formatCode="[$-F800]dddd\,\ mmmm\ dd\,\ yyyy"/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Arial Narrow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indent="0" justifyLastLine="0" shrinkToFit="0" readingOrder="0"/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BA8B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fgColor rgb="FFFF66CC"/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8DE38D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97E597"/>
        </patternFill>
      </fill>
    </dxf>
    <dxf>
      <fill>
        <patternFill>
          <bgColor rgb="FFFFBA8B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97E597"/>
        </patternFill>
      </fill>
    </dxf>
    <dxf>
      <fill>
        <patternFill>
          <bgColor rgb="FFFFB685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8DE38D"/>
        </patternFill>
      </fill>
    </dxf>
    <dxf>
      <fill>
        <patternFill>
          <bgColor rgb="FFFFB685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CFAF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B06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8DE38D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97E597"/>
        </patternFill>
      </fill>
    </dxf>
    <dxf>
      <fill>
        <patternFill>
          <bgColor rgb="FFFFB27D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8DE38D"/>
        </patternFill>
      </fill>
    </dxf>
    <dxf>
      <fill>
        <patternFill>
          <bgColor rgb="FFFFBA8B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rgb="FF8BD98B"/>
        </patternFill>
      </fill>
    </dxf>
    <dxf>
      <fill>
        <patternFill>
          <bgColor rgb="FFFFAD75"/>
        </patternFill>
      </fill>
    </dxf>
    <dxf>
      <fill>
        <patternFill>
          <bgColor rgb="FFFFCCFF"/>
        </patternFill>
      </fill>
    </dxf>
    <dxf>
      <fill>
        <patternFill>
          <bgColor rgb="FFFFB27D"/>
        </patternFill>
      </fill>
    </dxf>
    <dxf>
      <fill>
        <patternFill patternType="solid">
          <fgColor theme="0"/>
          <bgColor rgb="FF84E084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 patternType="solid">
          <fgColor theme="0"/>
          <bgColor rgb="FFA9E9A9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E4C9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 patternType="solid">
          <fgColor theme="0"/>
          <bgColor rgb="FFA9E9A9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B48F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E4C9FF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ill>
        <patternFill>
          <bgColor rgb="FFFFB48F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BF9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 patternType="solid">
          <fgColor theme="0"/>
          <bgColor rgb="FF72DC7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BA97"/>
        </patternFill>
      </fill>
    </dxf>
    <dxf>
      <fill>
        <patternFill patternType="solid">
          <fgColor theme="0"/>
          <bgColor rgb="FF59D559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E4C9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FFB48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D0B9FF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rgb="FF87E187"/>
        </patternFill>
      </fill>
    </dxf>
    <dxf>
      <fill>
        <patternFill>
          <bgColor rgb="FFFFB089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 patternType="solid">
          <fgColor theme="0"/>
          <bgColor rgb="FFA9E9A9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  <dxf>
      <fill>
        <patternFill>
          <bgColor theme="0" tint="-0.24994659260841701"/>
        </patternFill>
      </fill>
      <border>
        <bottom style="thin">
          <color auto="1"/>
        </bottom>
      </border>
    </dxf>
    <dxf>
      <font>
        <b/>
        <i val="0"/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CCFF"/>
      <color rgb="FFFDA9C7"/>
      <color rgb="FFFF66CC"/>
      <color rgb="FFF9B9D0"/>
      <color rgb="FFFBABB6"/>
      <color rgb="FFFF66FF"/>
      <color rgb="FFFF33CC"/>
      <color rgb="FFFF00FF"/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3:H340" totalsRowShown="0" headerRowDxfId="186" dataDxfId="185">
  <autoFilter ref="A3:H340" xr:uid="{00000000-0009-0000-0100-000001000000}"/>
  <tableColumns count="8">
    <tableColumn id="1" xr3:uid="{00000000-0010-0000-0000-000001000000}" name="DATE" dataDxfId="184"/>
    <tableColumn id="2" xr3:uid="{00000000-0010-0000-0000-000002000000}" name="LIBELLE ETUDIANTS" dataDxfId="183"/>
    <tableColumn id="7" xr3:uid="{00000000-0010-0000-0000-000007000000}" name="LIBELLE ENSEIGNANTS" dataDxfId="182"/>
    <tableColumn id="3" xr3:uid="{00000000-0010-0000-0000-000003000000}" name="PGE / MSc" dataDxfId="181"/>
    <tableColumn id="4" xr3:uid="{00000000-0010-0000-0000-000004000000}" name="BACHELOR" dataDxfId="180"/>
    <tableColumn id="5" xr3:uid="{00000000-0010-0000-0000-000005000000}" name="MSc / DESSMI" dataDxfId="179"/>
    <tableColumn id="6" xr3:uid="{00000000-0010-0000-0000-000006000000}" name="Services" dataDxfId="178"/>
    <tableColumn id="8" xr3:uid="{00000000-0010-0000-0000-000008000000}" name="NOTES / RQS _x000a_(ORDO unqiuement) " dataDxfId="177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P53"/>
  <sheetViews>
    <sheetView zoomScale="25" zoomScaleNormal="25" zoomScaleSheetLayoutView="40" workbookViewId="0">
      <pane xSplit="2" ySplit="6" topLeftCell="V19" activePane="bottomRight" state="frozen"/>
      <selection activeCell="D7" sqref="D7"/>
      <selection pane="topRight" activeCell="D7" sqref="D7"/>
      <selection pane="bottomLeft" activeCell="D7" sqref="D7"/>
      <selection pane="bottomRight" activeCell="AA20" sqref="AA20"/>
    </sheetView>
  </sheetViews>
  <sheetFormatPr baseColWidth="10" defaultColWidth="11.42578125" defaultRowHeight="118.5" customHeight="1" x14ac:dyDescent="0.2"/>
  <cols>
    <col min="1" max="1" width="8.7109375" style="1" hidden="1" customWidth="1"/>
    <col min="2" max="2" width="17.140625" style="1" hidden="1" customWidth="1"/>
    <col min="3" max="3" width="17.42578125" style="2" hidden="1" customWidth="1"/>
    <col min="4" max="4" width="50.28515625" style="3" hidden="1" customWidth="1"/>
    <col min="5" max="5" width="49.5703125" style="3" hidden="1" customWidth="1"/>
    <col min="6" max="6" width="36.42578125" style="3" hidden="1" customWidth="1"/>
    <col min="7" max="7" width="50.7109375" style="3" hidden="1" customWidth="1"/>
    <col min="8" max="8" width="8.7109375" style="1" hidden="1" customWidth="1"/>
    <col min="9" max="9" width="17.140625" style="1" hidden="1" customWidth="1"/>
    <col min="10" max="10" width="16.140625" style="2" hidden="1" customWidth="1"/>
    <col min="11" max="11" width="64.42578125" style="3" hidden="1" customWidth="1"/>
    <col min="12" max="12" width="50.7109375" style="3" hidden="1" customWidth="1"/>
    <col min="13" max="13" width="37" style="3" hidden="1" customWidth="1"/>
    <col min="14" max="14" width="50.7109375" style="1" hidden="1" customWidth="1"/>
    <col min="15" max="15" width="8.7109375" style="1" hidden="1" customWidth="1"/>
    <col min="16" max="16" width="10" style="1" hidden="1" customWidth="1"/>
    <col min="17" max="17" width="17.5703125" style="2" hidden="1" customWidth="1"/>
    <col min="18" max="19" width="50.7109375" style="3" hidden="1" customWidth="1"/>
    <col min="20" max="20" width="34.5703125" style="3" hidden="1" customWidth="1"/>
    <col min="21" max="21" width="50.7109375" style="1" hidden="1" customWidth="1"/>
    <col min="22" max="22" width="14.85546875" style="1" customWidth="1"/>
    <col min="23" max="23" width="21.5703125" style="1" hidden="1" customWidth="1"/>
    <col min="24" max="24" width="25.85546875" style="2" customWidth="1"/>
    <col min="25" max="27" width="80.7109375" style="3" customWidth="1"/>
    <col min="28" max="28" width="61.140625" style="3" hidden="1" customWidth="1"/>
    <col min="29" max="29" width="23.5703125" style="1" customWidth="1"/>
    <col min="30" max="30" width="23.5703125" style="1" hidden="1" customWidth="1"/>
    <col min="31" max="31" width="25.42578125" style="3" customWidth="1"/>
    <col min="32" max="32" width="80.7109375" style="3" customWidth="1"/>
    <col min="33" max="33" width="85.85546875" style="3" customWidth="1"/>
    <col min="34" max="34" width="80.7109375" style="3" customWidth="1"/>
    <col min="35" max="35" width="61.140625" style="3" hidden="1" customWidth="1"/>
    <col min="36" max="36" width="23.5703125" style="1" customWidth="1"/>
    <col min="37" max="37" width="23.5703125" style="1" hidden="1" customWidth="1"/>
    <col min="38" max="38" width="25.42578125" style="3" customWidth="1"/>
    <col min="39" max="41" width="80.7109375" style="3" customWidth="1"/>
    <col min="42" max="42" width="50.7109375" style="3" hidden="1" customWidth="1"/>
    <col min="43" max="16384" width="11.42578125" style="3"/>
  </cols>
  <sheetData>
    <row r="1" spans="1:42" ht="42" customHeight="1" x14ac:dyDescent="0.2">
      <c r="A1" s="346"/>
      <c r="B1" s="223"/>
      <c r="C1" s="228"/>
      <c r="D1" s="228"/>
      <c r="E1" s="228"/>
      <c r="F1" s="228"/>
      <c r="G1" s="230" t="s">
        <v>43</v>
      </c>
      <c r="H1" s="223"/>
      <c r="I1" s="223"/>
      <c r="J1" s="228"/>
      <c r="K1" s="228"/>
      <c r="L1" s="228"/>
      <c r="M1" s="228"/>
      <c r="N1" s="223"/>
      <c r="O1" s="223"/>
      <c r="P1" s="223"/>
      <c r="Q1" s="228"/>
      <c r="R1" s="228"/>
      <c r="S1" s="228"/>
      <c r="T1" s="228"/>
      <c r="U1" s="223"/>
      <c r="V1" s="223"/>
      <c r="W1" s="223"/>
      <c r="X1" s="228"/>
      <c r="Y1" s="228"/>
      <c r="Z1" s="228"/>
      <c r="AA1" s="228"/>
      <c r="AB1" s="228"/>
      <c r="AC1" s="223"/>
      <c r="AD1" s="223"/>
      <c r="AE1" s="228"/>
      <c r="AF1" s="228"/>
      <c r="AG1" s="228"/>
      <c r="AH1" s="228"/>
      <c r="AI1" s="228"/>
      <c r="AJ1" s="223"/>
      <c r="AK1" s="223"/>
      <c r="AL1" s="228"/>
      <c r="AM1" s="228"/>
      <c r="AN1" s="228"/>
      <c r="AO1" s="228"/>
      <c r="AP1" s="347"/>
    </row>
    <row r="2" spans="1:42" ht="49.5" customHeight="1" x14ac:dyDescent="0.2">
      <c r="A2" s="423" t="str">
        <f>"CALENDRIER " &amp; A4 &amp; " - " &amp; A4+1</f>
        <v>CALENDRIER 2023 - 2024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424"/>
      <c r="AE2" s="424"/>
      <c r="AF2" s="424"/>
      <c r="AG2" s="424"/>
      <c r="AH2" s="424"/>
      <c r="AI2" s="424"/>
      <c r="AJ2" s="424"/>
      <c r="AK2" s="424"/>
      <c r="AL2" s="424"/>
      <c r="AM2" s="424"/>
      <c r="AN2" s="424"/>
      <c r="AO2" s="424"/>
      <c r="AP2" s="425"/>
    </row>
    <row r="3" spans="1:42" ht="42" customHeight="1" thickBot="1" x14ac:dyDescent="0.25">
      <c r="A3" s="348"/>
      <c r="B3" s="183"/>
      <c r="C3" s="184"/>
      <c r="D3" s="349"/>
      <c r="E3" s="349"/>
      <c r="F3" s="349"/>
      <c r="G3" s="350"/>
      <c r="H3" s="183"/>
      <c r="I3" s="183"/>
      <c r="J3" s="184"/>
      <c r="K3" s="184"/>
      <c r="L3" s="184"/>
      <c r="M3" s="184"/>
      <c r="N3" s="183"/>
      <c r="O3" s="183"/>
      <c r="P3" s="183"/>
      <c r="Q3" s="184"/>
      <c r="R3" s="184"/>
      <c r="S3" s="184"/>
      <c r="T3" s="184"/>
      <c r="U3" s="183"/>
      <c r="V3" s="183"/>
      <c r="W3" s="183"/>
      <c r="X3" s="184"/>
      <c r="Y3" s="184"/>
      <c r="Z3" s="184"/>
      <c r="AA3" s="184"/>
      <c r="AB3" s="184"/>
      <c r="AC3" s="183"/>
      <c r="AD3" s="183"/>
      <c r="AE3" s="184"/>
      <c r="AF3" s="184"/>
      <c r="AG3" s="184"/>
      <c r="AH3" s="184"/>
      <c r="AI3" s="184"/>
      <c r="AJ3" s="183"/>
      <c r="AK3" s="183"/>
      <c r="AL3" s="184"/>
      <c r="AM3" s="184"/>
      <c r="AN3" s="184"/>
      <c r="AO3" s="184"/>
      <c r="AP3" s="351"/>
    </row>
    <row r="4" spans="1:42" s="41" customFormat="1" ht="51" customHeight="1" thickBot="1" x14ac:dyDescent="0.25">
      <c r="A4" s="429">
        <v>2023</v>
      </c>
      <c r="B4" s="430"/>
      <c r="C4" s="430"/>
      <c r="D4" s="430"/>
      <c r="E4" s="292"/>
      <c r="F4" s="292"/>
      <c r="G4" s="292"/>
      <c r="H4" s="430" t="str">
        <f>IF(MONTH(H5)=1,YEAR(H5),"")</f>
        <v/>
      </c>
      <c r="I4" s="430"/>
      <c r="J4" s="430"/>
      <c r="K4" s="430"/>
      <c r="L4" s="292"/>
      <c r="M4" s="292"/>
      <c r="N4" s="292"/>
      <c r="O4" s="430" t="str">
        <f>IF(MONTH(O5)=1,YEAR(O5),"")</f>
        <v/>
      </c>
      <c r="P4" s="430"/>
      <c r="Q4" s="430"/>
      <c r="R4" s="430"/>
      <c r="S4" s="292"/>
      <c r="T4" s="292"/>
      <c r="U4" s="292"/>
      <c r="V4" s="429" t="str">
        <f>IF(MONTH(V5)=1,YEAR(V5),"")</f>
        <v/>
      </c>
      <c r="W4" s="430"/>
      <c r="X4" s="430"/>
      <c r="Y4" s="430"/>
      <c r="Z4" s="292"/>
      <c r="AA4" s="292"/>
      <c r="AB4" s="186"/>
      <c r="AC4" s="430" t="str">
        <f>IF(MONTH(AC5)=1,YEAR(AC5),"")</f>
        <v/>
      </c>
      <c r="AD4" s="430"/>
      <c r="AE4" s="430"/>
      <c r="AF4" s="430"/>
      <c r="AG4" s="292"/>
      <c r="AH4" s="292"/>
      <c r="AI4" s="292"/>
      <c r="AJ4" s="429">
        <v>2024</v>
      </c>
      <c r="AK4" s="430"/>
      <c r="AL4" s="430"/>
      <c r="AM4" s="430"/>
      <c r="AN4" s="292"/>
      <c r="AO4" s="292"/>
      <c r="AP4" s="186"/>
    </row>
    <row r="5" spans="1:42" s="42" customFormat="1" ht="51" customHeight="1" thickBot="1" x14ac:dyDescent="0.25">
      <c r="A5" s="426">
        <v>45139</v>
      </c>
      <c r="B5" s="427"/>
      <c r="C5" s="427"/>
      <c r="D5" s="427"/>
      <c r="E5" s="427"/>
      <c r="F5" s="427"/>
      <c r="G5" s="428"/>
      <c r="H5" s="431">
        <f>EDATE(A5,1)</f>
        <v>45170</v>
      </c>
      <c r="I5" s="415"/>
      <c r="J5" s="415"/>
      <c r="K5" s="415"/>
      <c r="L5" s="415"/>
      <c r="M5" s="415"/>
      <c r="N5" s="416"/>
      <c r="O5" s="431">
        <f t="shared" ref="O5" si="0">EDATE(H5,1)</f>
        <v>45200</v>
      </c>
      <c r="P5" s="415"/>
      <c r="Q5" s="415"/>
      <c r="R5" s="415"/>
      <c r="S5" s="415"/>
      <c r="T5" s="415"/>
      <c r="U5" s="415"/>
      <c r="V5" s="431">
        <f t="shared" ref="V5" si="1">EDATE(O5,1)</f>
        <v>45231</v>
      </c>
      <c r="W5" s="415"/>
      <c r="X5" s="415"/>
      <c r="Y5" s="415"/>
      <c r="Z5" s="415"/>
      <c r="AA5" s="415"/>
      <c r="AB5" s="416"/>
      <c r="AC5" s="415">
        <f>EDATE(V5,1)</f>
        <v>45261</v>
      </c>
      <c r="AD5" s="415"/>
      <c r="AE5" s="415"/>
      <c r="AF5" s="415"/>
      <c r="AG5" s="415"/>
      <c r="AH5" s="415"/>
      <c r="AI5" s="416"/>
      <c r="AJ5" s="426">
        <v>45292</v>
      </c>
      <c r="AK5" s="427"/>
      <c r="AL5" s="427"/>
      <c r="AM5" s="427"/>
      <c r="AN5" s="427"/>
      <c r="AO5" s="427"/>
      <c r="AP5" s="428"/>
    </row>
    <row r="6" spans="1:42" s="100" customFormat="1" ht="95.45" customHeight="1" thickBot="1" x14ac:dyDescent="0.25">
      <c r="A6" s="187"/>
      <c r="B6" s="188"/>
      <c r="C6" s="188"/>
      <c r="D6" s="188" t="s">
        <v>39</v>
      </c>
      <c r="E6" s="188" t="s">
        <v>6</v>
      </c>
      <c r="F6" s="188" t="s">
        <v>42</v>
      </c>
      <c r="G6" s="188" t="s">
        <v>3</v>
      </c>
      <c r="H6" s="187"/>
      <c r="I6" s="188"/>
      <c r="J6" s="188"/>
      <c r="K6" s="188" t="s">
        <v>39</v>
      </c>
      <c r="L6" s="188" t="s">
        <v>6</v>
      </c>
      <c r="M6" s="188" t="s">
        <v>42</v>
      </c>
      <c r="N6" s="188" t="s">
        <v>3</v>
      </c>
      <c r="O6" s="187"/>
      <c r="P6" s="188"/>
      <c r="Q6" s="188"/>
      <c r="R6" s="188" t="s">
        <v>39</v>
      </c>
      <c r="S6" s="188" t="s">
        <v>6</v>
      </c>
      <c r="T6" s="188" t="s">
        <v>42</v>
      </c>
      <c r="U6" s="188" t="s">
        <v>3</v>
      </c>
      <c r="V6" s="293"/>
      <c r="W6" s="294"/>
      <c r="X6" s="294"/>
      <c r="Y6" s="294" t="s">
        <v>39</v>
      </c>
      <c r="Z6" s="294" t="s">
        <v>6</v>
      </c>
      <c r="AA6" s="294" t="s">
        <v>42</v>
      </c>
      <c r="AB6" s="295" t="s">
        <v>3</v>
      </c>
      <c r="AC6" s="188"/>
      <c r="AD6" s="188"/>
      <c r="AE6" s="188"/>
      <c r="AF6" s="188" t="s">
        <v>39</v>
      </c>
      <c r="AG6" s="188" t="s">
        <v>6</v>
      </c>
      <c r="AH6" s="188" t="s">
        <v>42</v>
      </c>
      <c r="AI6" s="188" t="s">
        <v>3</v>
      </c>
      <c r="AJ6" s="187"/>
      <c r="AK6" s="188"/>
      <c r="AL6" s="188"/>
      <c r="AM6" s="188" t="s">
        <v>39</v>
      </c>
      <c r="AN6" s="188" t="s">
        <v>6</v>
      </c>
      <c r="AO6" s="339" t="s">
        <v>42</v>
      </c>
      <c r="AP6" s="295" t="s">
        <v>3</v>
      </c>
    </row>
    <row r="7" spans="1:42" s="40" customFormat="1" ht="208.15" customHeight="1" thickBot="1" x14ac:dyDescent="0.25">
      <c r="A7" s="189">
        <f>WEEKNUM(C7,21)</f>
        <v>31</v>
      </c>
      <c r="B7" s="189" t="str">
        <f>IF(AND(WEEKDAY(C7,2)=1,MONTH(C7-7)&lt;&gt;MONTH(C7)),"1er lundi","")</f>
        <v/>
      </c>
      <c r="C7" s="190">
        <f>A5</f>
        <v>45139</v>
      </c>
      <c r="D7" s="191" t="str">
        <f t="shared" ref="D7:G37" si="2">IF(IFERROR(VLOOKUP($C7,EVENEMENTS,COLUMN(D$6)-(7*(MONTH($C7)-MONTH($C$7))),FALSE),"")&lt;&gt;"",IFERROR(IF(VLOOKUP($C7,EVENEMENTS,IF(D$6="Services",3,2),FALSE)="","",VLOOKUP($C7,EVENEMENTS,IF(D$6="Services",3,2),FALSE)),"") &amp; " " &amp; IFERROR(VLOOKUP($C7,EVENEMENTS,COLUMN(D$6)-(7*(MONTH($C7)-MONTH($C$7))),FALSE),""),"")</f>
        <v/>
      </c>
      <c r="E7" s="192" t="str">
        <f t="shared" si="2"/>
        <v/>
      </c>
      <c r="F7" s="192" t="str">
        <f>IF(IFERROR(VLOOKUP($C7,EVENEMENTS,COLUMN(F$6)-(7*(MONTH($C7)-MONTH($C$7))),FALSE),"")&lt;&gt;"",IFERROR(IF(VLOOKUP($C7,EVENEMENTS,IF(F$6="Services",3,2),FALSE)="","",VLOOKUP($C7,EVENEMENTS,IF(F$6="Services",3,2),FALSE)),"") &amp; " " &amp; IFERROR(VLOOKUP($C7,EVENEMENTS,COLUMN(F$6)-(7*(MONTH($C7)-MONTH($C$7))),FALSE),""),"")</f>
        <v/>
      </c>
      <c r="G7" s="193" t="str">
        <f t="shared" si="2"/>
        <v/>
      </c>
      <c r="H7" s="189">
        <f>WEEKNUM(J7,21)</f>
        <v>35</v>
      </c>
      <c r="I7" s="189" t="str">
        <f>IF(AND(WEEKDAY(J7,2)=1,MONTH(J7-7)&lt;&gt;MONTH(J7)),"1er lundi","")</f>
        <v/>
      </c>
      <c r="J7" s="190">
        <f>H5</f>
        <v>45170</v>
      </c>
      <c r="K7" s="191" t="str">
        <f t="shared" ref="K7:M36" si="3">IF(IFERROR(VLOOKUP($J7,EVENEMENTS,COLUMN(K$6)-(7*(MONTH($J7)-MONTH($C$7))),FALSE),"")&lt;&gt;"",IFERROR(IF(VLOOKUP($J7,EVENEMENTS,IF(K$6="Services",3,2),FALSE)="","",VLOOKUP($J7,EVENEMENTS,IF(K$6="Services",3,2),FALSE)),"") &amp; " " &amp; IFERROR(VLOOKUP($J7,EVENEMENTS,COLUMN(K$6)-(7*(MONTH($J7)-MONTH($C$7))),FALSE),""),"")</f>
        <v/>
      </c>
      <c r="L7" s="194" t="str">
        <f t="shared" si="3"/>
        <v/>
      </c>
      <c r="M7" s="192" t="str">
        <f t="shared" si="3"/>
        <v/>
      </c>
      <c r="N7" s="193" t="str">
        <f t="shared" ref="N7:N36" si="4">IF(IFERROR(VLOOKUP($J7,EVENEMENTS,COLUMN(N$6)-(7*(MONTH($J7)+IF(YEAR($J7)&lt;&gt;YEAR($C$7),5,0)-MONTH($C$7))),FALSE),"")&lt;&gt;"",IFERROR(IF(VLOOKUP($J7,EVENEMENTS,IF(N$6="Services",3,2),FALSE)="","",VLOOKUP($J7,EVENEMENTS,IF(N$6="Services",3,2),FALSE)),"") &amp; " " &amp; IFERROR(VLOOKUP($J7,EVENEMENTS,COLUMN(N$6)-(7*(MONTH($J7)+IF(YEAR($J7)&lt;&gt;YEAR($C$7),5,0)-MONTH($C$7))),FALSE),""),"")</f>
        <v/>
      </c>
      <c r="O7" s="189">
        <f>WEEKNUM(Q7,21)</f>
        <v>39</v>
      </c>
      <c r="P7" s="189" t="str">
        <f>IF(AND(WEEKDAY(Q7,2)=1,MONTH(Q7-7)&lt;&gt;MONTH(Q7)),"1er lundi","")</f>
        <v/>
      </c>
      <c r="Q7" s="195">
        <f>O5</f>
        <v>45200</v>
      </c>
      <c r="R7" s="196" t="str">
        <f>IF(IFERROR(VLOOKUP($Q7,EVENEMENTS,COLUMN(R$6)-(7*(MONTH($Q7)-MONTH($C$7))),FALSE),"")&lt;&gt;"",IFERROR(IF(VLOOKUP($Q7,EVENEMENTS,IF(R$6="Services",3,2),FALSE)="","",VLOOKUP($Q7,EVENEMENTS,IF(R$6="Services",3,2),FALSE)),"") &amp; " " &amp; IFERROR(VLOOKUP($Q7,EVENEMENTS,COLUMN(R$6)-(7*(MONTH($Q7)-MONTH($C$7))),FALSE),""),"")</f>
        <v/>
      </c>
      <c r="S7" s="194" t="str">
        <f>IF(IFERROR(VLOOKUP($Q7,EVENEMENTS,COLUMN(S$6)-(7*(MONTH($Q7)-MONTH($C$7))),FALSE),"")&lt;&gt;"",IFERROR(IF(VLOOKUP($Q7,EVENEMENTS,IF(S$6="Services",3,2),FALSE)="","",VLOOKUP($Q7,EVENEMENTS,IF(S$6="Services",3,2),FALSE)),"") &amp; " " &amp; IFERROR(VLOOKUP($Q7,EVENEMENTS,COLUMN(S$6)-(7*(MONTH($Q7)-MONTH($C$7))),FALSE),""),"")</f>
        <v/>
      </c>
      <c r="T7" s="194" t="str">
        <f>IF(IFERROR(VLOOKUP($Q7,EVENEMENTS,COLUMN(T$6)-(7*(MONTH($Q7)-MONTH($C$7))),FALSE),"")&lt;&gt;"",IFERROR(IF(VLOOKUP($Q7,EVENEMENTS,IF(T$6="Services",3,2),FALSE)="","",VLOOKUP($Q7,EVENEMENTS,IF(T$6="Services",3,2),FALSE)),"") &amp; " " &amp; IFERROR(VLOOKUP($Q7,EVENEMENTS,COLUMN(T$6)-(7*(MONTH($Q7)-MONTH($C$7))),FALSE),""),"")</f>
        <v/>
      </c>
      <c r="U7" s="197" t="str">
        <f t="shared" ref="U7:U37" si="5">IF(IFERROR(VLOOKUP($Q7,EVENEMENTS,COLUMN(U$6)-(7*(MONTH($Q7)+IF(YEAR($Q7)&lt;&gt;YEAR($C$7),5,0)-MONTH($C$7))),FALSE),"")&lt;&gt;"",IFERROR(IF(VLOOKUP($Q7,EVENEMENTS,IF(U$6="Services",3,2),FALSE)="","",VLOOKUP($Q7,EVENEMENTS,IF(U$6="Services",3,2),FALSE)),"") &amp; " " &amp; IFERROR(VLOOKUP($Q7,EVENEMENTS,COLUMN(U$6)-(7*(MONTH($Q7)+IF(YEAR($Q7)&lt;&gt;YEAR($C$7),5,0)-MONTH($C$7))),FALSE),""),"")</f>
        <v/>
      </c>
      <c r="V7" s="198">
        <f>WEEKNUM(X7,21)</f>
        <v>44</v>
      </c>
      <c r="W7" s="198" t="str">
        <f>IF(AND(WEEKDAY(X7,2)=1,MONTH(X7-7)&lt;&gt;MONTH(X7)),"1er lundi","")</f>
        <v/>
      </c>
      <c r="X7" s="199">
        <f>V5</f>
        <v>45231</v>
      </c>
      <c r="Y7" s="409" t="str">
        <f t="shared" ref="Y7:AA37" si="6">IF(IFERROR(VLOOKUP($X7,EVENEMENTS,COLUMN(Y$6)-(7*(MONTH($X7)+IF(YEAR($X7)&lt;&gt;YEAR($C$7),5,0)-MONTH($C$7))),FALSE),"")&lt;&gt;"",IFERROR(IF(VLOOKUP($X7,EVENEMENTS,IF(Y$6="Services",3,2),FALSE)="","",VLOOKUP($X7,EVENEMENTS,IF(Y$6="Services",3,2),FALSE)),"") &amp; " " &amp; IFERROR(VLOOKUP($X7,EVENEMENTS,COLUMN(Y$6)-(7*(MONTH($X7)+IF(YEAR($X7)&lt;&gt;YEAR($C$7),5,0)-MONTH($C$7))),FALSE),""),"")</f>
        <v xml:space="preserve"> NP</v>
      </c>
      <c r="Z7" s="409" t="str">
        <f t="shared" si="6"/>
        <v xml:space="preserve"> NP</v>
      </c>
      <c r="AA7" s="409" t="str">
        <f t="shared" si="6"/>
        <v xml:space="preserve"> NP</v>
      </c>
      <c r="AB7" s="410"/>
      <c r="AC7" s="198">
        <f>WEEKNUM(AE7,21)</f>
        <v>48</v>
      </c>
      <c r="AD7" s="198" t="str">
        <f>IF(AND(WEEKDAY(AE7,2)=1,MONTH(AE7-7)&lt;&gt;MONTH(AE7)),"1er lundi","")</f>
        <v/>
      </c>
      <c r="AE7" s="199">
        <f>AC5</f>
        <v>45261</v>
      </c>
      <c r="AF7" s="191" t="str">
        <f t="shared" ref="AF7:AI25" si="7">IF(IFERROR(VLOOKUP($AE7,EVENEMENTS,COLUMN(AF$6)-(7*(MONTH($AE7)+IF(YEAR($AE7)&lt;&gt;YEAR($C$7),5,0)-MONTH($C$7))),FALSE),"")&lt;&gt;"",IFERROR(IF(VLOOKUP($AE7,EVENEMENTS,IF(AF$6="Services",3,2),FALSE)="","",VLOOKUP($AE7,EVENEMENTS,IF(AF$6="Services",3,2),FALSE)),"") &amp; " " &amp; IFERROR(VLOOKUP($AE7,EVENEMENTS,COLUMN(AF$6)-(7*(MONTH($AE7)+IF(YEAR($AE7)&lt;&gt;YEAR($C$7),5,0)-MONTH($C$7))),FALSE),""),"")</f>
        <v/>
      </c>
      <c r="AG7" s="192" t="str">
        <f t="shared" si="7"/>
        <v xml:space="preserve"> BACH1 -Deadline valid. Info. - partiels TC - Sem.1 - Ses.1 </v>
      </c>
      <c r="AH7" s="192" t="str">
        <f t="shared" si="7"/>
        <v/>
      </c>
      <c r="AI7" s="193" t="str">
        <f t="shared" si="7"/>
        <v/>
      </c>
      <c r="AJ7" s="198">
        <f>WEEKNUM(AL7,21)</f>
        <v>1</v>
      </c>
      <c r="AK7" s="198" t="str">
        <f>IF(AND(WEEKDAY(AL7,2)=1,MONTH(AL7-7)&lt;&gt;MONTH(AL7)),"1er lundi","")</f>
        <v>1er lundi</v>
      </c>
      <c r="AL7" s="199">
        <f>AJ5</f>
        <v>45292</v>
      </c>
      <c r="AM7" s="191" t="str">
        <f t="shared" ref="AM7:AP14" si="8">IF(IFERROR(VLOOKUP($AL7,EVENEMENTS,COLUMN(D$6)-(7*(MONTH($AL7)-MONTH($AL$7))),FALSE),"")&lt;&gt;"",IFERROR(IF(VLOOKUP($AL7,EVENEMENTS,IF(AM$6="Services",3,2),FALSE)="","",VLOOKUP($AL7,EVENEMENTS,IF(AM$6="Services",3,2),FALSE)),"") &amp; " " &amp; IFERROR(VLOOKUP($AL7,EVENEMENTS,COLUMN(D$6)-(7*(MONTH($AL7)-MONTH($AL$7))),FALSE),""),"")</f>
        <v xml:space="preserve"> Congé Fin d'Année UL</v>
      </c>
      <c r="AN7" s="192" t="str">
        <f t="shared" si="8"/>
        <v xml:space="preserve"> Congé Fin d'Année UL</v>
      </c>
      <c r="AO7" s="193" t="str">
        <f t="shared" si="8"/>
        <v xml:space="preserve"> Congé Fin d'Année UL</v>
      </c>
      <c r="AP7" s="288" t="str">
        <f t="shared" si="8"/>
        <v xml:space="preserve"> Congé Fin d'Année UL</v>
      </c>
    </row>
    <row r="8" spans="1:42" s="40" customFormat="1" ht="203.25" customHeight="1" thickBot="1" x14ac:dyDescent="0.25">
      <c r="A8" s="200" t="str">
        <f>IF(C8&lt;&gt;"",IF(WEEKDAY(C8,2)=1,WEEKNUM(C8,21),""),"")</f>
        <v/>
      </c>
      <c r="B8" s="189" t="str">
        <f t="shared" ref="B8:B37" si="9">IF(AND(WEEKDAY(C8,2)=1,MONTH(C8-7)&lt;&gt;MONTH(C8)),"1er lundi","")</f>
        <v/>
      </c>
      <c r="C8" s="201">
        <f>IF(C7&lt;&gt;"",IF(MONTH(C7)=MONTH(C7+1),C7+1,""),"")</f>
        <v>45140</v>
      </c>
      <c r="D8" s="202" t="str">
        <f t="shared" si="2"/>
        <v/>
      </c>
      <c r="E8" s="203" t="str">
        <f t="shared" si="2"/>
        <v/>
      </c>
      <c r="F8" s="203" t="str">
        <f t="shared" si="2"/>
        <v/>
      </c>
      <c r="G8" s="204" t="str">
        <f t="shared" si="2"/>
        <v/>
      </c>
      <c r="H8" s="200" t="str">
        <f t="shared" ref="H8:H36" si="10">IF(J8&lt;&gt;"",IF(WEEKDAY(J8,2)=1,WEEKNUM(J8,21),""),"")</f>
        <v/>
      </c>
      <c r="I8" s="189" t="str">
        <f t="shared" ref="I8:I36" si="11">IF(AND(WEEKDAY(J8,2)=1,MONTH(J8-7)&lt;&gt;MONTH(J8)),"1er lundi","")</f>
        <v/>
      </c>
      <c r="J8" s="201">
        <f>IF(J7&lt;&gt;"",IF(MONTH(J7)=MONTH(J7+1),J7+1,""),"")</f>
        <v>45171</v>
      </c>
      <c r="K8" s="202" t="str">
        <f t="shared" si="3"/>
        <v/>
      </c>
      <c r="L8" s="203" t="str">
        <f t="shared" si="3"/>
        <v/>
      </c>
      <c r="M8" s="203" t="str">
        <f t="shared" si="3"/>
        <v/>
      </c>
      <c r="N8" s="204" t="str">
        <f t="shared" si="4"/>
        <v/>
      </c>
      <c r="O8" s="200">
        <f t="shared" ref="O8:O37" si="12">IF(Q8&lt;&gt;"",IF(WEEKDAY(Q8,2)=1,WEEKNUM(Q8,21),""),"")</f>
        <v>40</v>
      </c>
      <c r="P8" s="189" t="str">
        <f t="shared" ref="P8:P37" si="13">IF(AND(WEEKDAY(Q8,2)=1,MONTH(Q8-7)&lt;&gt;MONTH(Q8)),"1er lundi","")</f>
        <v>1er lundi</v>
      </c>
      <c r="Q8" s="205">
        <f>IF(Q7&lt;&gt;"",IF(MONTH(Q7)=MONTH(Q7+1),Q7+1,""),"")</f>
        <v>45201</v>
      </c>
      <c r="R8" s="206" t="str">
        <f t="shared" ref="R8:T37" si="14">IF(IFERROR(VLOOKUP($Q8,EVENEMENTS,COLUMN(R$6)-(7*(MONTH($Q8)+IF(YEAR($Q8)&lt;&gt;YEAR($C$7),5,0)-MONTH($C$7))),FALSE),"")&lt;&gt;"",IFERROR(IF(VLOOKUP($Q8,EVENEMENTS,IF(R$6="Services",3,2),FALSE)="","",VLOOKUP($Q8,EVENEMENTS,IF(R$6="Services",3,2),FALSE)),"") &amp; " " &amp; IFERROR(VLOOKUP($Q8,EVENEMENTS,COLUMN(R$6)-(7*(MONTH($Q8)+IF(YEAR($Q8)&lt;&gt;YEAR($C$7),5,0)-MONTH($C$7))),FALSE),""),"")</f>
        <v/>
      </c>
      <c r="S8" s="207" t="str">
        <f t="shared" si="14"/>
        <v/>
      </c>
      <c r="T8" s="207" t="str">
        <f t="shared" si="14"/>
        <v/>
      </c>
      <c r="U8" s="208" t="str">
        <f t="shared" si="5"/>
        <v/>
      </c>
      <c r="V8" s="209" t="str">
        <f t="shared" ref="V8:V36" si="15">IF(X8&lt;&gt;"",IF(WEEKDAY(X8,2)=1,WEEKNUM(X8,21),""),"")</f>
        <v/>
      </c>
      <c r="W8" s="198" t="str">
        <f t="shared" ref="W8:W37" si="16">IF(AND(WEEKDAY(X8,2)=1,MONTH(X8-7)&lt;&gt;MONTH(X8)),"1er lundi","")</f>
        <v/>
      </c>
      <c r="X8" s="210">
        <f>IF(X7&lt;&gt;"",IF(MONTH(X7)=MONTH(X7+1),X7+1,""),"")</f>
        <v>45232</v>
      </c>
      <c r="Y8" s="202" t="str">
        <f t="shared" si="6"/>
        <v/>
      </c>
      <c r="Z8" s="203" t="str">
        <f t="shared" ref="Z8:AB16" si="17">IF(IFERROR(VLOOKUP($X8,EVENEMENTS,COLUMN(Z$6)-(7*(MONTH($X8)+IF(YEAR($X8)&lt;&gt;YEAR($C$7),5,0)-MONTH($C$7))),FALSE),"")&lt;&gt;"",IFERROR(IF(VLOOKUP($X8,EVENEMENTS,IF(Z$6="Services",3,2),FALSE)="","",VLOOKUP($X8,EVENEMENTS,IF(Z$6="Services",3,2),FALSE)),"") &amp; " " &amp; IFERROR(VLOOKUP($X8,EVENEMENTS,COLUMN(Z$6)-(7*(MONTH($X8)+IF(YEAR($X8)&lt;&gt;YEAR($C$7),5,0)-MONTH($C$7))),FALSE),""),"")</f>
        <v/>
      </c>
      <c r="AA8" s="203" t="str">
        <f t="shared" si="17"/>
        <v/>
      </c>
      <c r="AB8" s="204" t="str">
        <f t="shared" si="17"/>
        <v/>
      </c>
      <c r="AC8" s="209" t="str">
        <f t="shared" ref="AC8:AC37" si="18">IF(AE8&lt;&gt;"",IF(WEEKDAY(AE8,2)=1,WEEKNUM(AE8,21),""),"")</f>
        <v/>
      </c>
      <c r="AD8" s="198" t="str">
        <f t="shared" ref="AD8:AD37" si="19">IF(AND(WEEKDAY(AE8,2)=1,MONTH(AE8-7)&lt;&gt;MONTH(AE8)),"1er lundi","")</f>
        <v/>
      </c>
      <c r="AE8" s="210">
        <f>IF(AE7&lt;&gt;"",IF(MONTH(AE7)=MONTH(AE7+1),AE7+1,""),"")</f>
        <v>45262</v>
      </c>
      <c r="AF8" s="202" t="str">
        <f t="shared" si="7"/>
        <v/>
      </c>
      <c r="AG8" s="203" t="str">
        <f t="shared" si="7"/>
        <v/>
      </c>
      <c r="AH8" s="203" t="str">
        <f t="shared" si="7"/>
        <v/>
      </c>
      <c r="AI8" s="204" t="str">
        <f t="shared" si="7"/>
        <v/>
      </c>
      <c r="AJ8" s="209" t="str">
        <f t="shared" ref="AJ8:AJ37" si="20">IF(AL8&lt;&gt;"",IF(WEEKDAY(AL8,2)=1,WEEKNUM(AL8,21),""),"")</f>
        <v/>
      </c>
      <c r="AK8" s="198" t="str">
        <f t="shared" ref="AK8:AK37" si="21">IF(AND(WEEKDAY(AL8,2)=1,MONTH(AL8-7)&lt;&gt;MONTH(AL8)),"1er lundi","")</f>
        <v/>
      </c>
      <c r="AL8" s="210">
        <f>IF(AL7&lt;&gt;"",IF(MONTH(AL7)=MONTH(AL7+1),AL7+1,""),"")</f>
        <v>45293</v>
      </c>
      <c r="AM8" s="211" t="str">
        <f t="shared" si="8"/>
        <v xml:space="preserve"> Congé Fin d'Année UL</v>
      </c>
      <c r="AN8" s="212" t="str">
        <f t="shared" si="8"/>
        <v xml:space="preserve"> Congé Fin d'Année UL</v>
      </c>
      <c r="AO8" s="400" t="str">
        <f t="shared" si="8"/>
        <v xml:space="preserve"> Congé Fin d'Année UL</v>
      </c>
      <c r="AP8" s="336" t="str">
        <f t="shared" si="8"/>
        <v xml:space="preserve"> Congé Fin d'Année UL</v>
      </c>
    </row>
    <row r="9" spans="1:42" s="40" customFormat="1" ht="186.75" customHeight="1" thickBot="1" x14ac:dyDescent="0.25">
      <c r="A9" s="200" t="str">
        <f t="shared" ref="A9:A37" si="22">IF(C9&lt;&gt;"",IF(WEEKDAY(C9,2)=1,WEEKNUM(C9,21),""),"")</f>
        <v/>
      </c>
      <c r="B9" s="189" t="str">
        <f t="shared" si="9"/>
        <v/>
      </c>
      <c r="C9" s="201">
        <f t="shared" ref="C9:C10" si="23">IF(C8&lt;&gt;"",IF(MONTH(C8)=MONTH(C8+1),C8+1,""),"")</f>
        <v>45141</v>
      </c>
      <c r="D9" s="202" t="str">
        <f t="shared" si="2"/>
        <v/>
      </c>
      <c r="E9" s="203" t="str">
        <f t="shared" si="2"/>
        <v/>
      </c>
      <c r="F9" s="203" t="str">
        <f t="shared" si="2"/>
        <v/>
      </c>
      <c r="G9" s="204" t="str">
        <f t="shared" si="2"/>
        <v/>
      </c>
      <c r="H9" s="200" t="str">
        <f t="shared" si="10"/>
        <v/>
      </c>
      <c r="I9" s="189" t="str">
        <f t="shared" si="11"/>
        <v/>
      </c>
      <c r="J9" s="201">
        <f t="shared" ref="J9:J36" si="24">IF(J8&lt;&gt;"",IF(MONTH(J8)=MONTH(J8+1),J8+1,""),"")</f>
        <v>45172</v>
      </c>
      <c r="K9" s="290" t="str">
        <f t="shared" si="3"/>
        <v/>
      </c>
      <c r="L9" s="285" t="str">
        <f t="shared" si="3"/>
        <v/>
      </c>
      <c r="M9" s="203" t="str">
        <f t="shared" si="3"/>
        <v/>
      </c>
      <c r="N9" s="204" t="str">
        <f t="shared" si="4"/>
        <v/>
      </c>
      <c r="O9" s="200" t="str">
        <f t="shared" si="12"/>
        <v/>
      </c>
      <c r="P9" s="189" t="str">
        <f t="shared" si="13"/>
        <v/>
      </c>
      <c r="Q9" s="201">
        <f t="shared" ref="Q9:Q37" si="25">IF(Q8&lt;&gt;"",IF(MONTH(Q8)=MONTH(Q8+1),Q8+1,""),"")</f>
        <v>45202</v>
      </c>
      <c r="R9" s="202" t="str">
        <f t="shared" si="14"/>
        <v/>
      </c>
      <c r="S9" s="203" t="str">
        <f t="shared" si="14"/>
        <v/>
      </c>
      <c r="T9" s="203" t="str">
        <f t="shared" si="14"/>
        <v/>
      </c>
      <c r="U9" s="204" t="str">
        <f t="shared" si="5"/>
        <v/>
      </c>
      <c r="V9" s="209" t="str">
        <f t="shared" si="15"/>
        <v/>
      </c>
      <c r="W9" s="198" t="str">
        <f t="shared" si="16"/>
        <v/>
      </c>
      <c r="X9" s="210">
        <f t="shared" ref="X9:X37" si="26">IF(X8&lt;&gt;"",IF(MONTH(X8)=MONTH(X8+1),X8+1,""),"")</f>
        <v>45233</v>
      </c>
      <c r="Y9" s="202" t="str">
        <f t="shared" si="6"/>
        <v/>
      </c>
      <c r="Z9" s="203" t="str">
        <f t="shared" si="17"/>
        <v/>
      </c>
      <c r="AA9" s="203" t="str">
        <f t="shared" si="17"/>
        <v/>
      </c>
      <c r="AB9" s="204" t="str">
        <f t="shared" si="17"/>
        <v/>
      </c>
      <c r="AC9" s="209" t="str">
        <f t="shared" si="18"/>
        <v/>
      </c>
      <c r="AD9" s="198" t="str">
        <f t="shared" si="19"/>
        <v/>
      </c>
      <c r="AE9" s="210">
        <f t="shared" ref="AE9:AE37" si="27">IF(AE8&lt;&gt;"",IF(MONTH(AE8)=MONTH(AE8+1),AE8+1,""),"")</f>
        <v>45263</v>
      </c>
      <c r="AF9" s="202" t="str">
        <f t="shared" si="7"/>
        <v/>
      </c>
      <c r="AG9" s="203" t="str">
        <f t="shared" si="7"/>
        <v/>
      </c>
      <c r="AH9" s="203" t="str">
        <f t="shared" si="7"/>
        <v/>
      </c>
      <c r="AI9" s="204" t="str">
        <f t="shared" si="7"/>
        <v/>
      </c>
      <c r="AJ9" s="209" t="str">
        <f t="shared" si="20"/>
        <v/>
      </c>
      <c r="AK9" s="198" t="str">
        <f t="shared" si="21"/>
        <v/>
      </c>
      <c r="AL9" s="210">
        <f t="shared" ref="AL9:AL37" si="28">IF(AL8&lt;&gt;"",IF(MONTH(AL8)=MONTH(AL8+1),AL8+1,""),"")</f>
        <v>45294</v>
      </c>
      <c r="AM9" s="211" t="str">
        <f t="shared" si="8"/>
        <v xml:space="preserve"> Congé Fin d'Année UL</v>
      </c>
      <c r="AN9" s="212" t="str">
        <f t="shared" si="8"/>
        <v xml:space="preserve"> Congé Fin d'Année UL</v>
      </c>
      <c r="AO9" s="400" t="str">
        <f t="shared" si="8"/>
        <v xml:space="preserve"> Congé Fin d'Année UL</v>
      </c>
      <c r="AP9" s="336" t="str">
        <f t="shared" si="8"/>
        <v xml:space="preserve"> Congé Fin d'Année UL</v>
      </c>
    </row>
    <row r="10" spans="1:42" s="40" customFormat="1" ht="321" customHeight="1" thickBot="1" x14ac:dyDescent="0.25">
      <c r="A10" s="200" t="str">
        <f t="shared" si="22"/>
        <v/>
      </c>
      <c r="B10" s="189" t="str">
        <f t="shared" si="9"/>
        <v/>
      </c>
      <c r="C10" s="201">
        <f t="shared" si="23"/>
        <v>45142</v>
      </c>
      <c r="D10" s="202" t="str">
        <f t="shared" si="2"/>
        <v/>
      </c>
      <c r="E10" s="203" t="str">
        <f t="shared" si="2"/>
        <v/>
      </c>
      <c r="F10" s="203" t="str">
        <f t="shared" si="2"/>
        <v/>
      </c>
      <c r="G10" s="204" t="str">
        <f t="shared" si="2"/>
        <v/>
      </c>
      <c r="H10" s="200">
        <f t="shared" si="10"/>
        <v>36</v>
      </c>
      <c r="I10" s="189" t="str">
        <f t="shared" si="11"/>
        <v>1er lundi</v>
      </c>
      <c r="J10" s="201">
        <f t="shared" si="24"/>
        <v>45173</v>
      </c>
      <c r="K10" s="290" t="str">
        <f t="shared" si="3"/>
        <v/>
      </c>
      <c r="L10" s="285" t="str">
        <f t="shared" si="3"/>
        <v/>
      </c>
      <c r="M10" s="285" t="str">
        <f t="shared" si="3"/>
        <v/>
      </c>
      <c r="N10" s="214" t="str">
        <f t="shared" si="4"/>
        <v/>
      </c>
      <c r="O10" s="200" t="str">
        <f t="shared" si="12"/>
        <v/>
      </c>
      <c r="P10" s="189" t="str">
        <f t="shared" si="13"/>
        <v/>
      </c>
      <c r="Q10" s="201">
        <f t="shared" si="25"/>
        <v>45203</v>
      </c>
      <c r="R10" s="202" t="str">
        <f t="shared" si="14"/>
        <v/>
      </c>
      <c r="S10" s="203" t="str">
        <f t="shared" si="14"/>
        <v/>
      </c>
      <c r="T10" s="203" t="str">
        <f t="shared" si="14"/>
        <v/>
      </c>
      <c r="U10" s="204" t="str">
        <f t="shared" si="5"/>
        <v/>
      </c>
      <c r="V10" s="209" t="str">
        <f t="shared" si="15"/>
        <v/>
      </c>
      <c r="W10" s="198" t="str">
        <f t="shared" si="16"/>
        <v/>
      </c>
      <c r="X10" s="210">
        <f t="shared" si="26"/>
        <v>45234</v>
      </c>
      <c r="Y10" s="202" t="str">
        <f t="shared" si="6"/>
        <v/>
      </c>
      <c r="Z10" s="203" t="str">
        <f t="shared" si="17"/>
        <v/>
      </c>
      <c r="AA10" s="203" t="str">
        <f t="shared" si="17"/>
        <v/>
      </c>
      <c r="AB10" s="204" t="str">
        <f t="shared" si="17"/>
        <v/>
      </c>
      <c r="AC10" s="209">
        <f t="shared" si="18"/>
        <v>49</v>
      </c>
      <c r="AD10" s="198" t="str">
        <f t="shared" si="19"/>
        <v>1er lundi</v>
      </c>
      <c r="AE10" s="210">
        <f t="shared" si="27"/>
        <v>45264</v>
      </c>
      <c r="AF10" s="291" t="str">
        <f t="shared" si="7"/>
        <v xml:space="preserve"> PGE2/MSc1 - Deadline envoi sujets - partiels TC - Sem.1 - Ses.1</v>
      </c>
      <c r="AG10" s="287" t="str">
        <f t="shared" si="7"/>
        <v/>
      </c>
      <c r="AH10" s="287" t="str">
        <f t="shared" si="7"/>
        <v xml:space="preserve"> MIEX1 - Partiels TC - Sem.1 - Ses.1                                                                                                                      DESSMI1 - Deadline envoi sujets - partiels TC - Sem.1 - Ses.1        </v>
      </c>
      <c r="AI10" s="214" t="str">
        <f t="shared" si="7"/>
        <v/>
      </c>
      <c r="AJ10" s="209" t="str">
        <f t="shared" si="20"/>
        <v/>
      </c>
      <c r="AK10" s="198" t="str">
        <f t="shared" si="21"/>
        <v/>
      </c>
      <c r="AL10" s="210">
        <f t="shared" si="28"/>
        <v>45295</v>
      </c>
      <c r="AM10" s="211" t="str">
        <f t="shared" si="8"/>
        <v xml:space="preserve"> Congé Fin d'Année UL</v>
      </c>
      <c r="AN10" s="212" t="str">
        <f t="shared" si="8"/>
        <v xml:space="preserve"> Congé Fin d'Année UL</v>
      </c>
      <c r="AO10" s="400" t="str">
        <f t="shared" si="8"/>
        <v xml:space="preserve"> Congé Fin d'Année UL</v>
      </c>
      <c r="AP10" s="336" t="str">
        <f t="shared" si="8"/>
        <v xml:space="preserve"> Congé Fin d'Année UL</v>
      </c>
    </row>
    <row r="11" spans="1:42" s="40" customFormat="1" ht="145.9" customHeight="1" thickBot="1" x14ac:dyDescent="0.25">
      <c r="A11" s="200" t="str">
        <f t="shared" si="22"/>
        <v/>
      </c>
      <c r="B11" s="189" t="str">
        <f t="shared" si="9"/>
        <v/>
      </c>
      <c r="C11" s="201">
        <f t="shared" ref="C11:C37" si="29">IF(C10&lt;&gt;"",IF(MONTH(C10)=MONTH(C10+1),C10+1,""),"")</f>
        <v>45143</v>
      </c>
      <c r="D11" s="202" t="str">
        <f t="shared" si="2"/>
        <v/>
      </c>
      <c r="E11" s="203" t="str">
        <f t="shared" si="2"/>
        <v/>
      </c>
      <c r="F11" s="203" t="str">
        <f t="shared" si="2"/>
        <v/>
      </c>
      <c r="G11" s="204" t="str">
        <f t="shared" si="2"/>
        <v/>
      </c>
      <c r="H11" s="200" t="str">
        <f t="shared" si="10"/>
        <v/>
      </c>
      <c r="I11" s="189" t="str">
        <f t="shared" si="11"/>
        <v/>
      </c>
      <c r="J11" s="201">
        <f t="shared" si="24"/>
        <v>45174</v>
      </c>
      <c r="K11" s="202" t="str">
        <f t="shared" si="3"/>
        <v/>
      </c>
      <c r="L11" s="203" t="str">
        <f t="shared" si="3"/>
        <v/>
      </c>
      <c r="M11" s="203" t="str">
        <f t="shared" si="3"/>
        <v/>
      </c>
      <c r="N11" s="204" t="str">
        <f t="shared" si="4"/>
        <v/>
      </c>
      <c r="O11" s="200" t="str">
        <f t="shared" si="12"/>
        <v/>
      </c>
      <c r="P11" s="189" t="str">
        <f t="shared" si="13"/>
        <v/>
      </c>
      <c r="Q11" s="201">
        <f t="shared" si="25"/>
        <v>45204</v>
      </c>
      <c r="R11" s="202" t="str">
        <f t="shared" si="14"/>
        <v/>
      </c>
      <c r="S11" s="203" t="str">
        <f t="shared" si="14"/>
        <v/>
      </c>
      <c r="T11" s="203" t="str">
        <f t="shared" si="14"/>
        <v/>
      </c>
      <c r="U11" s="204" t="str">
        <f t="shared" si="5"/>
        <v/>
      </c>
      <c r="V11" s="209" t="str">
        <f t="shared" si="15"/>
        <v/>
      </c>
      <c r="W11" s="198" t="str">
        <f t="shared" si="16"/>
        <v/>
      </c>
      <c r="X11" s="210">
        <f t="shared" si="26"/>
        <v>45235</v>
      </c>
      <c r="Y11" s="202" t="str">
        <f t="shared" si="6"/>
        <v/>
      </c>
      <c r="Z11" s="203" t="str">
        <f t="shared" si="17"/>
        <v/>
      </c>
      <c r="AA11" s="203" t="str">
        <f t="shared" si="17"/>
        <v/>
      </c>
      <c r="AB11" s="204" t="str">
        <f t="shared" si="17"/>
        <v/>
      </c>
      <c r="AC11" s="209" t="str">
        <f t="shared" si="18"/>
        <v/>
      </c>
      <c r="AD11" s="198" t="str">
        <f t="shared" si="19"/>
        <v/>
      </c>
      <c r="AE11" s="210">
        <f t="shared" si="27"/>
        <v>45265</v>
      </c>
      <c r="AF11" s="202" t="str">
        <f t="shared" si="7"/>
        <v/>
      </c>
      <c r="AG11" s="203" t="str">
        <f t="shared" si="7"/>
        <v/>
      </c>
      <c r="AH11" s="203" t="str">
        <f t="shared" si="7"/>
        <v xml:space="preserve"> MIEX1 - Partiels TC - Sem.1 - Ses.1  </v>
      </c>
      <c r="AI11" s="204" t="str">
        <f t="shared" si="7"/>
        <v/>
      </c>
      <c r="AJ11" s="209" t="str">
        <f t="shared" si="20"/>
        <v/>
      </c>
      <c r="AK11" s="198" t="str">
        <f t="shared" si="21"/>
        <v/>
      </c>
      <c r="AL11" s="210">
        <f t="shared" si="28"/>
        <v>45296</v>
      </c>
      <c r="AM11" s="211" t="str">
        <f t="shared" si="8"/>
        <v xml:space="preserve"> Congé Fin d'Année UL</v>
      </c>
      <c r="AN11" s="212" t="str">
        <f t="shared" si="8"/>
        <v xml:space="preserve"> Congé Fin d'Année UL</v>
      </c>
      <c r="AO11" s="400" t="str">
        <f t="shared" si="8"/>
        <v xml:space="preserve"> Congé Fin d'Année UL</v>
      </c>
      <c r="AP11" s="336" t="str">
        <f t="shared" si="8"/>
        <v xml:space="preserve"> Congé Fin d'Année UL</v>
      </c>
    </row>
    <row r="12" spans="1:42" s="40" customFormat="1" ht="213" customHeight="1" thickBot="1" x14ac:dyDescent="0.25">
      <c r="A12" s="200" t="str">
        <f t="shared" si="22"/>
        <v/>
      </c>
      <c r="B12" s="189" t="str">
        <f t="shared" si="9"/>
        <v/>
      </c>
      <c r="C12" s="201">
        <f t="shared" si="29"/>
        <v>45144</v>
      </c>
      <c r="D12" s="202" t="str">
        <f t="shared" si="2"/>
        <v/>
      </c>
      <c r="E12" s="203" t="str">
        <f t="shared" si="2"/>
        <v/>
      </c>
      <c r="F12" s="203" t="str">
        <f t="shared" si="2"/>
        <v/>
      </c>
      <c r="G12" s="204" t="str">
        <f t="shared" si="2"/>
        <v/>
      </c>
      <c r="H12" s="200" t="str">
        <f t="shared" si="10"/>
        <v/>
      </c>
      <c r="I12" s="189" t="str">
        <f t="shared" si="11"/>
        <v/>
      </c>
      <c r="J12" s="201">
        <f t="shared" si="24"/>
        <v>45175</v>
      </c>
      <c r="K12" s="202" t="str">
        <f t="shared" si="3"/>
        <v/>
      </c>
      <c r="L12" s="203" t="str">
        <f t="shared" si="3"/>
        <v/>
      </c>
      <c r="M12" s="203" t="str">
        <f t="shared" si="3"/>
        <v/>
      </c>
      <c r="N12" s="204" t="str">
        <f t="shared" si="4"/>
        <v/>
      </c>
      <c r="O12" s="200" t="str">
        <f t="shared" si="12"/>
        <v/>
      </c>
      <c r="P12" s="189" t="str">
        <f t="shared" si="13"/>
        <v/>
      </c>
      <c r="Q12" s="201">
        <f t="shared" si="25"/>
        <v>45205</v>
      </c>
      <c r="R12" s="202" t="str">
        <f t="shared" si="14"/>
        <v/>
      </c>
      <c r="S12" s="203" t="str">
        <f t="shared" si="14"/>
        <v/>
      </c>
      <c r="T12" s="203" t="str">
        <f t="shared" si="14"/>
        <v/>
      </c>
      <c r="U12" s="204" t="str">
        <f t="shared" si="5"/>
        <v/>
      </c>
      <c r="V12" s="209">
        <f t="shared" si="15"/>
        <v>45</v>
      </c>
      <c r="W12" s="198" t="str">
        <f t="shared" si="16"/>
        <v>1er lundi</v>
      </c>
      <c r="X12" s="210">
        <f t="shared" si="26"/>
        <v>45236</v>
      </c>
      <c r="Y12" s="291" t="str">
        <f t="shared" si="6"/>
        <v/>
      </c>
      <c r="Z12" s="285" t="str">
        <f t="shared" si="17"/>
        <v/>
      </c>
      <c r="AA12" s="285" t="str">
        <f t="shared" si="17"/>
        <v/>
      </c>
      <c r="AB12" s="215" t="str">
        <f t="shared" si="17"/>
        <v/>
      </c>
      <c r="AC12" s="209" t="str">
        <f t="shared" si="18"/>
        <v/>
      </c>
      <c r="AD12" s="198" t="str">
        <f t="shared" si="19"/>
        <v/>
      </c>
      <c r="AE12" s="210">
        <f t="shared" si="27"/>
        <v>45266</v>
      </c>
      <c r="AF12" s="314" t="str">
        <f t="shared" si="7"/>
        <v xml:space="preserve"> PGE1 - Deadline envoi sujets - partiels TC - Sem.1 - Ses.1</v>
      </c>
      <c r="AG12" s="203" t="str">
        <f t="shared" si="7"/>
        <v/>
      </c>
      <c r="AH12" s="203" t="str">
        <f t="shared" si="7"/>
        <v xml:space="preserve"> MIEX1 - Deadline saisie notes CC</v>
      </c>
      <c r="AI12" s="204" t="str">
        <f t="shared" si="7"/>
        <v/>
      </c>
      <c r="AJ12" s="209" t="str">
        <f t="shared" si="20"/>
        <v/>
      </c>
      <c r="AK12" s="198" t="str">
        <f t="shared" si="21"/>
        <v/>
      </c>
      <c r="AL12" s="210">
        <f t="shared" si="28"/>
        <v>45297</v>
      </c>
      <c r="AM12" s="211" t="str">
        <f t="shared" si="8"/>
        <v xml:space="preserve"> Congé Fin d'Année UL</v>
      </c>
      <c r="AN12" s="212" t="str">
        <f t="shared" si="8"/>
        <v xml:space="preserve"> Congé Fin d'Année UL</v>
      </c>
      <c r="AO12" s="400" t="str">
        <f t="shared" si="8"/>
        <v xml:space="preserve"> Congé Fin d'Année UL</v>
      </c>
      <c r="AP12" s="336" t="str">
        <f t="shared" si="8"/>
        <v xml:space="preserve"> Congé Fin d'Année UL</v>
      </c>
    </row>
    <row r="13" spans="1:42" s="40" customFormat="1" ht="87.75" thickBot="1" x14ac:dyDescent="0.25">
      <c r="A13" s="200">
        <f t="shared" si="22"/>
        <v>32</v>
      </c>
      <c r="B13" s="189" t="str">
        <f t="shared" si="9"/>
        <v>1er lundi</v>
      </c>
      <c r="C13" s="216">
        <f t="shared" si="29"/>
        <v>45145</v>
      </c>
      <c r="D13" s="291" t="str">
        <f t="shared" si="2"/>
        <v/>
      </c>
      <c r="E13" s="287" t="str">
        <f t="shared" si="2"/>
        <v/>
      </c>
      <c r="F13" s="203" t="str">
        <f t="shared" si="2"/>
        <v/>
      </c>
      <c r="G13" s="214" t="str">
        <f t="shared" si="2"/>
        <v/>
      </c>
      <c r="H13" s="200" t="str">
        <f t="shared" si="10"/>
        <v/>
      </c>
      <c r="I13" s="189" t="str">
        <f t="shared" si="11"/>
        <v/>
      </c>
      <c r="J13" s="201">
        <f t="shared" si="24"/>
        <v>45176</v>
      </c>
      <c r="K13" s="202" t="str">
        <f t="shared" si="3"/>
        <v/>
      </c>
      <c r="L13" s="203" t="str">
        <f t="shared" si="3"/>
        <v/>
      </c>
      <c r="M13" s="203" t="str">
        <f t="shared" si="3"/>
        <v/>
      </c>
      <c r="N13" s="204" t="str">
        <f t="shared" si="4"/>
        <v/>
      </c>
      <c r="O13" s="200" t="str">
        <f t="shared" si="12"/>
        <v/>
      </c>
      <c r="P13" s="189" t="str">
        <f t="shared" si="13"/>
        <v/>
      </c>
      <c r="Q13" s="201">
        <f t="shared" si="25"/>
        <v>45206</v>
      </c>
      <c r="R13" s="202" t="str">
        <f t="shared" si="14"/>
        <v/>
      </c>
      <c r="S13" s="203" t="str">
        <f t="shared" si="14"/>
        <v/>
      </c>
      <c r="T13" s="203" t="str">
        <f t="shared" si="14"/>
        <v/>
      </c>
      <c r="U13" s="204" t="str">
        <f t="shared" si="5"/>
        <v/>
      </c>
      <c r="V13" s="209" t="str">
        <f t="shared" si="15"/>
        <v/>
      </c>
      <c r="W13" s="198" t="str">
        <f t="shared" si="16"/>
        <v/>
      </c>
      <c r="X13" s="210">
        <f t="shared" si="26"/>
        <v>45237</v>
      </c>
      <c r="Y13" s="202" t="str">
        <f t="shared" si="6"/>
        <v/>
      </c>
      <c r="Z13" s="207" t="str">
        <f t="shared" si="17"/>
        <v/>
      </c>
      <c r="AA13" s="207" t="str">
        <f t="shared" si="17"/>
        <v/>
      </c>
      <c r="AB13" s="208" t="str">
        <f t="shared" si="17"/>
        <v/>
      </c>
      <c r="AC13" s="209" t="str">
        <f t="shared" si="18"/>
        <v/>
      </c>
      <c r="AD13" s="198" t="str">
        <f t="shared" si="19"/>
        <v/>
      </c>
      <c r="AE13" s="210">
        <f t="shared" si="27"/>
        <v>45267</v>
      </c>
      <c r="AF13" s="202" t="str">
        <f t="shared" si="7"/>
        <v/>
      </c>
      <c r="AG13" s="203" t="str">
        <f t="shared" si="7"/>
        <v/>
      </c>
      <c r="AH13" s="203" t="str">
        <f t="shared" si="7"/>
        <v/>
      </c>
      <c r="AI13" s="204" t="str">
        <f t="shared" si="7"/>
        <v/>
      </c>
      <c r="AJ13" s="209" t="str">
        <f t="shared" si="20"/>
        <v/>
      </c>
      <c r="AK13" s="198" t="str">
        <f t="shared" si="21"/>
        <v/>
      </c>
      <c r="AL13" s="210">
        <f t="shared" si="28"/>
        <v>45298</v>
      </c>
      <c r="AM13" s="202" t="str">
        <f t="shared" si="8"/>
        <v xml:space="preserve"> Congé Fin d'Année UL</v>
      </c>
      <c r="AN13" s="203" t="str">
        <f t="shared" si="8"/>
        <v xml:space="preserve"> Congé Fin d'Année UL</v>
      </c>
      <c r="AO13" s="204" t="str">
        <f t="shared" si="8"/>
        <v xml:space="preserve"> Congé Fin d'Année UL</v>
      </c>
      <c r="AP13" s="289" t="str">
        <f t="shared" si="8"/>
        <v xml:space="preserve"> Congé Fin d'Année UL</v>
      </c>
    </row>
    <row r="14" spans="1:42" s="40" customFormat="1" ht="275.25" customHeight="1" thickBot="1" x14ac:dyDescent="0.25">
      <c r="A14" s="200" t="str">
        <f t="shared" si="22"/>
        <v/>
      </c>
      <c r="B14" s="189" t="str">
        <f t="shared" si="9"/>
        <v/>
      </c>
      <c r="C14" s="201">
        <f t="shared" si="29"/>
        <v>45146</v>
      </c>
      <c r="D14" s="202" t="str">
        <f t="shared" si="2"/>
        <v/>
      </c>
      <c r="E14" s="203" t="str">
        <f t="shared" si="2"/>
        <v/>
      </c>
      <c r="F14" s="203" t="str">
        <f t="shared" si="2"/>
        <v/>
      </c>
      <c r="G14" s="204" t="str">
        <f t="shared" si="2"/>
        <v/>
      </c>
      <c r="H14" s="200" t="str">
        <f t="shared" si="10"/>
        <v/>
      </c>
      <c r="I14" s="189" t="str">
        <f t="shared" si="11"/>
        <v/>
      </c>
      <c r="J14" s="201">
        <f t="shared" si="24"/>
        <v>45177</v>
      </c>
      <c r="K14" s="202" t="str">
        <f t="shared" si="3"/>
        <v/>
      </c>
      <c r="L14" s="203" t="str">
        <f t="shared" si="3"/>
        <v/>
      </c>
      <c r="M14" s="203" t="str">
        <f t="shared" si="3"/>
        <v/>
      </c>
      <c r="N14" s="204" t="str">
        <f t="shared" si="4"/>
        <v/>
      </c>
      <c r="O14" s="200" t="str">
        <f t="shared" si="12"/>
        <v/>
      </c>
      <c r="P14" s="189" t="str">
        <f t="shared" si="13"/>
        <v/>
      </c>
      <c r="Q14" s="201">
        <f t="shared" si="25"/>
        <v>45207</v>
      </c>
      <c r="R14" s="202" t="str">
        <f t="shared" si="14"/>
        <v/>
      </c>
      <c r="S14" s="203" t="str">
        <f t="shared" si="14"/>
        <v/>
      </c>
      <c r="T14" s="203" t="str">
        <f t="shared" si="14"/>
        <v/>
      </c>
      <c r="U14" s="204" t="str">
        <f t="shared" si="5"/>
        <v/>
      </c>
      <c r="V14" s="209" t="str">
        <f t="shared" si="15"/>
        <v/>
      </c>
      <c r="W14" s="198" t="str">
        <f t="shared" si="16"/>
        <v/>
      </c>
      <c r="X14" s="210">
        <f t="shared" si="26"/>
        <v>45238</v>
      </c>
      <c r="Y14" s="202" t="str">
        <f t="shared" si="6"/>
        <v/>
      </c>
      <c r="Z14" s="203" t="str">
        <f t="shared" si="17"/>
        <v/>
      </c>
      <c r="AA14" s="203" t="str">
        <f t="shared" si="17"/>
        <v/>
      </c>
      <c r="AB14" s="204" t="str">
        <f t="shared" si="17"/>
        <v/>
      </c>
      <c r="AC14" s="209" t="str">
        <f t="shared" si="18"/>
        <v/>
      </c>
      <c r="AD14" s="198" t="str">
        <f t="shared" si="19"/>
        <v/>
      </c>
      <c r="AE14" s="210">
        <f t="shared" si="27"/>
        <v>45268</v>
      </c>
      <c r="AF14" s="202" t="str">
        <f t="shared" si="7"/>
        <v/>
      </c>
      <c r="AG14" s="203" t="str">
        <f t="shared" si="7"/>
        <v/>
      </c>
      <c r="AH14" s="203" t="str">
        <f t="shared" si="7"/>
        <v/>
      </c>
      <c r="AI14" s="204" t="str">
        <f t="shared" si="7"/>
        <v/>
      </c>
      <c r="AJ14" s="209">
        <f t="shared" si="20"/>
        <v>2</v>
      </c>
      <c r="AK14" s="198" t="str">
        <f t="shared" si="21"/>
        <v/>
      </c>
      <c r="AL14" s="210">
        <f t="shared" si="28"/>
        <v>45299</v>
      </c>
      <c r="AM14" s="420" t="str">
        <f t="shared" si="8"/>
        <v xml:space="preserve"> PGE1 - Partiels TC - Sem.1 - Ses.1 </v>
      </c>
      <c r="AN14" s="287" t="str">
        <f t="shared" si="8"/>
        <v/>
      </c>
      <c r="AO14" s="214" t="str">
        <f t="shared" si="8"/>
        <v/>
      </c>
      <c r="AP14" s="337" t="str">
        <f t="shared" si="8"/>
        <v/>
      </c>
    </row>
    <row r="15" spans="1:42" s="40" customFormat="1" ht="348.6" customHeight="1" thickBot="1" x14ac:dyDescent="0.25">
      <c r="A15" s="200" t="str">
        <f t="shared" si="22"/>
        <v/>
      </c>
      <c r="B15" s="189" t="str">
        <f t="shared" si="9"/>
        <v/>
      </c>
      <c r="C15" s="201">
        <f t="shared" si="29"/>
        <v>45147</v>
      </c>
      <c r="D15" s="202" t="str">
        <f t="shared" si="2"/>
        <v/>
      </c>
      <c r="E15" s="203" t="str">
        <f t="shared" si="2"/>
        <v/>
      </c>
      <c r="F15" s="203" t="str">
        <f t="shared" si="2"/>
        <v/>
      </c>
      <c r="G15" s="204" t="str">
        <f t="shared" si="2"/>
        <v/>
      </c>
      <c r="H15" s="200" t="str">
        <f t="shared" si="10"/>
        <v/>
      </c>
      <c r="I15" s="189" t="str">
        <f t="shared" si="11"/>
        <v/>
      </c>
      <c r="J15" s="201">
        <f t="shared" si="24"/>
        <v>45178</v>
      </c>
      <c r="K15" s="202" t="str">
        <f t="shared" si="3"/>
        <v/>
      </c>
      <c r="L15" s="203" t="str">
        <f t="shared" si="3"/>
        <v/>
      </c>
      <c r="M15" s="203" t="str">
        <f t="shared" si="3"/>
        <v/>
      </c>
      <c r="N15" s="204" t="str">
        <f t="shared" si="4"/>
        <v/>
      </c>
      <c r="O15" s="200">
        <f t="shared" si="12"/>
        <v>41</v>
      </c>
      <c r="P15" s="189" t="str">
        <f t="shared" si="13"/>
        <v/>
      </c>
      <c r="Q15" s="201">
        <f t="shared" si="25"/>
        <v>45208</v>
      </c>
      <c r="R15" s="291" t="str">
        <f t="shared" si="14"/>
        <v/>
      </c>
      <c r="S15" s="287" t="str">
        <f t="shared" si="14"/>
        <v/>
      </c>
      <c r="T15" s="287" t="str">
        <f t="shared" si="14"/>
        <v/>
      </c>
      <c r="U15" s="214" t="str">
        <f t="shared" si="5"/>
        <v/>
      </c>
      <c r="V15" s="209" t="str">
        <f t="shared" si="15"/>
        <v/>
      </c>
      <c r="W15" s="198" t="str">
        <f t="shared" si="16"/>
        <v/>
      </c>
      <c r="X15" s="210">
        <f t="shared" si="26"/>
        <v>45239</v>
      </c>
      <c r="Y15" s="202" t="str">
        <f t="shared" si="6"/>
        <v/>
      </c>
      <c r="Z15" s="203" t="str">
        <f t="shared" si="17"/>
        <v/>
      </c>
      <c r="AA15" s="203" t="str">
        <f t="shared" si="17"/>
        <v/>
      </c>
      <c r="AB15" s="204" t="str">
        <f t="shared" si="17"/>
        <v/>
      </c>
      <c r="AC15" s="209" t="str">
        <f t="shared" si="18"/>
        <v/>
      </c>
      <c r="AD15" s="198" t="str">
        <f t="shared" si="19"/>
        <v/>
      </c>
      <c r="AE15" s="210">
        <f t="shared" si="27"/>
        <v>45269</v>
      </c>
      <c r="AF15" s="202" t="str">
        <f t="shared" si="7"/>
        <v/>
      </c>
      <c r="AG15" s="203" t="str">
        <f t="shared" si="7"/>
        <v/>
      </c>
      <c r="AH15" s="203" t="str">
        <f t="shared" si="7"/>
        <v/>
      </c>
      <c r="AI15" s="204" t="str">
        <f t="shared" si="7"/>
        <v/>
      </c>
      <c r="AJ15" s="209" t="str">
        <f t="shared" si="20"/>
        <v/>
      </c>
      <c r="AK15" s="198" t="str">
        <f t="shared" si="21"/>
        <v/>
      </c>
      <c r="AL15" s="210">
        <f t="shared" si="28"/>
        <v>45300</v>
      </c>
      <c r="AM15" s="421"/>
      <c r="AN15" s="203" t="str">
        <f t="shared" ref="AN15:AN37" si="30">IF(IFERROR(VLOOKUP($AL15,EVENEMENTS,COLUMN(E$6)-(7*(MONTH($AL15)-MONTH($AL$7))),FALSE),"")&lt;&gt;"",IFERROR(IF(VLOOKUP($AL15,EVENEMENTS,IF(AN$6="Services",3,2),FALSE)="","",VLOOKUP($AL15,EVENEMENTS,IF(AN$6="Services",3,2),FALSE)),"") &amp; " " &amp; IFERROR(VLOOKUP($AL15,EVENEMENTS,COLUMN(E$6)-(7*(MONTH($AL15)-MONTH($AL$7))),FALSE),""),"")</f>
        <v xml:space="preserve"> BACH2 - Deadline saisie des notes CC - Sem.1 - Ses.1</v>
      </c>
      <c r="AO15" s="204" t="str">
        <f t="shared" ref="AO15:AO37" si="31">IF(IFERROR(VLOOKUP($AL15,EVENEMENTS,COLUMN(F$6)-(7*(MONTH($AL15)-MONTH($AL$7))),FALSE),"")&lt;&gt;"",IFERROR(IF(VLOOKUP($AL15,EVENEMENTS,IF(AO$6="Services",3,2),FALSE)="","",VLOOKUP($AL15,EVENEMENTS,IF(AO$6="Services",3,2),FALSE)),"") &amp; " " &amp; IFERROR(VLOOKUP($AL15,EVENEMENTS,COLUMN(F$6)-(7*(MONTH($AL15)-MONTH($AL$7))),FALSE),""),"")</f>
        <v/>
      </c>
      <c r="AP15" s="289" t="str">
        <f t="shared" ref="AP15:AP37" si="32">IF(IFERROR(VLOOKUP($AL15,EVENEMENTS,COLUMN(G$6)-(7*(MONTH($AL15)-MONTH($AL$7))),FALSE),"")&lt;&gt;"",IFERROR(IF(VLOOKUP($AL15,EVENEMENTS,IF(AP$6="Services",3,2),FALSE)="","",VLOOKUP($AL15,EVENEMENTS,IF(AP$6="Services",3,2),FALSE)),"") &amp; " " &amp; IFERROR(VLOOKUP($AL15,EVENEMENTS,COLUMN(G$6)-(7*(MONTH($AL15)-MONTH($AL$7))),FALSE),""),"")</f>
        <v/>
      </c>
    </row>
    <row r="16" spans="1:42" s="40" customFormat="1" ht="409.6" customHeight="1" thickBot="1" x14ac:dyDescent="0.25">
      <c r="A16" s="200" t="str">
        <f t="shared" si="22"/>
        <v/>
      </c>
      <c r="B16" s="189" t="str">
        <f t="shared" si="9"/>
        <v/>
      </c>
      <c r="C16" s="201">
        <f t="shared" si="29"/>
        <v>45148</v>
      </c>
      <c r="D16" s="202" t="str">
        <f t="shared" si="2"/>
        <v/>
      </c>
      <c r="E16" s="203" t="str">
        <f t="shared" si="2"/>
        <v/>
      </c>
      <c r="F16" s="203" t="str">
        <f t="shared" si="2"/>
        <v/>
      </c>
      <c r="G16" s="204" t="str">
        <f t="shared" si="2"/>
        <v/>
      </c>
      <c r="H16" s="200" t="str">
        <f t="shared" si="10"/>
        <v/>
      </c>
      <c r="I16" s="189" t="str">
        <f t="shared" si="11"/>
        <v/>
      </c>
      <c r="J16" s="201">
        <f t="shared" si="24"/>
        <v>45179</v>
      </c>
      <c r="K16" s="290" t="str">
        <f t="shared" si="3"/>
        <v/>
      </c>
      <c r="L16" s="285" t="str">
        <f t="shared" si="3"/>
        <v/>
      </c>
      <c r="M16" s="203" t="str">
        <f t="shared" si="3"/>
        <v/>
      </c>
      <c r="N16" s="204" t="str">
        <f t="shared" si="4"/>
        <v/>
      </c>
      <c r="O16" s="200" t="str">
        <f t="shared" si="12"/>
        <v/>
      </c>
      <c r="P16" s="189" t="str">
        <f t="shared" si="13"/>
        <v/>
      </c>
      <c r="Q16" s="201">
        <f t="shared" si="25"/>
        <v>45209</v>
      </c>
      <c r="R16" s="202" t="str">
        <f t="shared" si="14"/>
        <v/>
      </c>
      <c r="S16" s="203" t="str">
        <f t="shared" si="14"/>
        <v/>
      </c>
      <c r="T16" s="203" t="str">
        <f t="shared" si="14"/>
        <v/>
      </c>
      <c r="U16" s="204" t="str">
        <f t="shared" si="5"/>
        <v/>
      </c>
      <c r="V16" s="209" t="str">
        <f t="shared" si="15"/>
        <v/>
      </c>
      <c r="W16" s="198" t="str">
        <f t="shared" si="16"/>
        <v/>
      </c>
      <c r="X16" s="210">
        <f t="shared" si="26"/>
        <v>45240</v>
      </c>
      <c r="Y16" s="202" t="str">
        <f t="shared" si="6"/>
        <v/>
      </c>
      <c r="Z16" s="203" t="str">
        <f t="shared" si="17"/>
        <v/>
      </c>
      <c r="AA16" s="287" t="str">
        <f>IF(IFERROR(VLOOKUP($X16,EVENEMENTS,COLUMN(AA$6)-(7*(MONTH($X16)+IF(YEAR($X16)&lt;&gt;YEAR($C$7),5,0)-MONTH($C$7))),FALSE),"")&lt;&gt;"",IFERROR(IF(VLOOKUP($X16,EVENEMENTS,IF(AA$6="Services",3,2),FALSE)="","",VLOOKUP($X16,EVENEMENTS,IF(AA$6="Services",3,2),FALSE)),"") &amp; " " &amp; IFERROR(VLOOKUP($X16,EVENEMENTS,COLUMN(AA$6)-(7*(MONTH($X16)+IF(YEAR($X16)&lt;&gt;YEAR($C$7),5,0)-MONTH($C$7))),FALSE),""),"")</f>
        <v xml:space="preserve"> MIEX1 - Deadline valid. Info. partiels- Sem.1 - Ses.1 (si nécessaire uniquement - les enseignants doivent les gérér eux-même) </v>
      </c>
      <c r="AB16" s="204" t="str">
        <f t="shared" si="17"/>
        <v/>
      </c>
      <c r="AC16" s="209" t="str">
        <f t="shared" si="18"/>
        <v/>
      </c>
      <c r="AD16" s="198" t="str">
        <f t="shared" si="19"/>
        <v/>
      </c>
      <c r="AE16" s="210">
        <f t="shared" si="27"/>
        <v>45270</v>
      </c>
      <c r="AF16" s="202" t="str">
        <f t="shared" si="7"/>
        <v/>
      </c>
      <c r="AG16" s="203" t="str">
        <f t="shared" si="7"/>
        <v/>
      </c>
      <c r="AH16" s="203" t="str">
        <f t="shared" si="7"/>
        <v/>
      </c>
      <c r="AI16" s="204" t="str">
        <f t="shared" si="7"/>
        <v/>
      </c>
      <c r="AJ16" s="209" t="str">
        <f t="shared" si="20"/>
        <v/>
      </c>
      <c r="AK16" s="198" t="str">
        <f t="shared" si="21"/>
        <v/>
      </c>
      <c r="AL16" s="210">
        <f t="shared" si="28"/>
        <v>45301</v>
      </c>
      <c r="AM16" s="421"/>
      <c r="AN16" s="203" t="str">
        <f t="shared" si="30"/>
        <v xml:space="preserve"> BACH3 ET - Deadline saisie des notes CC - Sem.1 - Ses.1                                                                                                                                              BACH3 CLAS. + ALT. FR - Deadline saisie des notes CC - Sem.1 - Ses.1</v>
      </c>
      <c r="AO16" s="204" t="str">
        <f t="shared" si="31"/>
        <v xml:space="preserve"> DESSMI1 - Deadline saisie des notes CC - Sem.1 - Ses.1                                             DESSMI2 CLAS. + ALT. - Deadline saisie des notes CC - Sem.1 - Ses.1</v>
      </c>
      <c r="AP16" s="289" t="str">
        <f t="shared" si="32"/>
        <v/>
      </c>
    </row>
    <row r="17" spans="1:42" s="40" customFormat="1" ht="226.15" customHeight="1" thickBot="1" x14ac:dyDescent="0.25">
      <c r="A17" s="200" t="str">
        <f t="shared" si="22"/>
        <v/>
      </c>
      <c r="B17" s="189" t="str">
        <f t="shared" si="9"/>
        <v/>
      </c>
      <c r="C17" s="201">
        <f t="shared" si="29"/>
        <v>45149</v>
      </c>
      <c r="D17" s="202" t="str">
        <f t="shared" si="2"/>
        <v/>
      </c>
      <c r="E17" s="203" t="str">
        <f t="shared" si="2"/>
        <v/>
      </c>
      <c r="F17" s="203" t="str">
        <f t="shared" si="2"/>
        <v/>
      </c>
      <c r="G17" s="204" t="str">
        <f t="shared" si="2"/>
        <v/>
      </c>
      <c r="H17" s="200">
        <f t="shared" si="10"/>
        <v>37</v>
      </c>
      <c r="I17" s="189" t="str">
        <f t="shared" si="11"/>
        <v/>
      </c>
      <c r="J17" s="201">
        <f t="shared" si="24"/>
        <v>45180</v>
      </c>
      <c r="K17" s="290" t="str">
        <f t="shared" si="3"/>
        <v/>
      </c>
      <c r="L17" s="285" t="str">
        <f t="shared" si="3"/>
        <v/>
      </c>
      <c r="M17" s="285" t="str">
        <f t="shared" si="3"/>
        <v/>
      </c>
      <c r="N17" s="214" t="str">
        <f t="shared" si="4"/>
        <v/>
      </c>
      <c r="O17" s="200" t="str">
        <f t="shared" si="12"/>
        <v/>
      </c>
      <c r="P17" s="189" t="str">
        <f t="shared" si="13"/>
        <v/>
      </c>
      <c r="Q17" s="201">
        <f t="shared" si="25"/>
        <v>45210</v>
      </c>
      <c r="R17" s="202" t="str">
        <f t="shared" si="14"/>
        <v/>
      </c>
      <c r="S17" s="203" t="str">
        <f t="shared" si="14"/>
        <v/>
      </c>
      <c r="T17" s="203" t="str">
        <f t="shared" si="14"/>
        <v/>
      </c>
      <c r="U17" s="204" t="str">
        <f t="shared" si="5"/>
        <v/>
      </c>
      <c r="V17" s="209" t="str">
        <f t="shared" si="15"/>
        <v/>
      </c>
      <c r="W17" s="198" t="str">
        <f t="shared" si="16"/>
        <v/>
      </c>
      <c r="X17" s="210">
        <f t="shared" si="26"/>
        <v>45241</v>
      </c>
      <c r="Y17" s="411" t="str">
        <f t="shared" si="6"/>
        <v xml:space="preserve"> NP</v>
      </c>
      <c r="Z17" s="411" t="str">
        <f t="shared" si="6"/>
        <v xml:space="preserve"> NP</v>
      </c>
      <c r="AA17" s="411" t="str">
        <f t="shared" si="6"/>
        <v xml:space="preserve"> NP</v>
      </c>
      <c r="AB17" s="412"/>
      <c r="AC17" s="209">
        <f t="shared" si="18"/>
        <v>50</v>
      </c>
      <c r="AD17" s="198" t="str">
        <f t="shared" si="19"/>
        <v/>
      </c>
      <c r="AE17" s="210">
        <f t="shared" si="27"/>
        <v>45271</v>
      </c>
      <c r="AF17" s="291" t="str">
        <f t="shared" si="7"/>
        <v/>
      </c>
      <c r="AG17" s="417" t="str">
        <f t="shared" si="7"/>
        <v xml:space="preserve"> BACH2 - Partiels TC - Sem.1 - Ses.1                                                                                     </v>
      </c>
      <c r="AH17" s="287" t="str">
        <f t="shared" si="7"/>
        <v/>
      </c>
      <c r="AI17" s="214" t="str">
        <f t="shared" si="7"/>
        <v/>
      </c>
      <c r="AJ17" s="209" t="str">
        <f t="shared" si="20"/>
        <v/>
      </c>
      <c r="AK17" s="198" t="str">
        <f t="shared" si="21"/>
        <v/>
      </c>
      <c r="AL17" s="210">
        <f t="shared" si="28"/>
        <v>45302</v>
      </c>
      <c r="AM17" s="422"/>
      <c r="AN17" s="203" t="str">
        <f t="shared" si="30"/>
        <v xml:space="preserve"> BACH1 - Deadline saisie des notes CC - Sem.1 - Ses.1</v>
      </c>
      <c r="AO17" s="204" t="str">
        <f t="shared" si="31"/>
        <v xml:space="preserve"> MIEX1 - Deadline saisie notes  CF</v>
      </c>
      <c r="AP17" s="289" t="str">
        <f t="shared" si="32"/>
        <v/>
      </c>
    </row>
    <row r="18" spans="1:42" s="40" customFormat="1" ht="123.75" customHeight="1" thickBot="1" x14ac:dyDescent="0.25">
      <c r="A18" s="200" t="str">
        <f t="shared" si="22"/>
        <v/>
      </c>
      <c r="B18" s="189" t="str">
        <f t="shared" si="9"/>
        <v/>
      </c>
      <c r="C18" s="201">
        <f t="shared" si="29"/>
        <v>45150</v>
      </c>
      <c r="D18" s="202" t="str">
        <f t="shared" si="2"/>
        <v/>
      </c>
      <c r="E18" s="203" t="str">
        <f t="shared" si="2"/>
        <v/>
      </c>
      <c r="F18" s="203" t="str">
        <f t="shared" si="2"/>
        <v/>
      </c>
      <c r="G18" s="204" t="str">
        <f t="shared" si="2"/>
        <v/>
      </c>
      <c r="H18" s="200" t="str">
        <f t="shared" si="10"/>
        <v/>
      </c>
      <c r="I18" s="189" t="str">
        <f t="shared" si="11"/>
        <v/>
      </c>
      <c r="J18" s="201">
        <f t="shared" si="24"/>
        <v>45181</v>
      </c>
      <c r="K18" s="202" t="str">
        <f t="shared" si="3"/>
        <v/>
      </c>
      <c r="L18" s="203" t="str">
        <f t="shared" si="3"/>
        <v/>
      </c>
      <c r="M18" s="203" t="str">
        <f t="shared" si="3"/>
        <v/>
      </c>
      <c r="N18" s="204" t="str">
        <f t="shared" si="4"/>
        <v/>
      </c>
      <c r="O18" s="200" t="str">
        <f t="shared" si="12"/>
        <v/>
      </c>
      <c r="P18" s="189" t="str">
        <f t="shared" si="13"/>
        <v/>
      </c>
      <c r="Q18" s="201">
        <f t="shared" si="25"/>
        <v>45211</v>
      </c>
      <c r="R18" s="202" t="str">
        <f t="shared" si="14"/>
        <v/>
      </c>
      <c r="S18" s="203" t="str">
        <f t="shared" si="14"/>
        <v/>
      </c>
      <c r="T18" s="203" t="str">
        <f t="shared" si="14"/>
        <v/>
      </c>
      <c r="U18" s="204" t="str">
        <f t="shared" si="5"/>
        <v/>
      </c>
      <c r="V18" s="209" t="str">
        <f t="shared" si="15"/>
        <v/>
      </c>
      <c r="W18" s="198" t="str">
        <f t="shared" si="16"/>
        <v/>
      </c>
      <c r="X18" s="210">
        <f t="shared" si="26"/>
        <v>45242</v>
      </c>
      <c r="Y18" s="202" t="str">
        <f t="shared" si="6"/>
        <v/>
      </c>
      <c r="Z18" s="203" t="str">
        <f t="shared" ref="Z18:AB37" si="33">IF(IFERROR(VLOOKUP($X18,EVENEMENTS,COLUMN(Z$6)-(7*(MONTH($X18)+IF(YEAR($X18)&lt;&gt;YEAR($C$7),5,0)-MONTH($C$7))),FALSE),"")&lt;&gt;"",IFERROR(IF(VLOOKUP($X18,EVENEMENTS,IF(Z$6="Services",3,2),FALSE)="","",VLOOKUP($X18,EVENEMENTS,IF(Z$6="Services",3,2),FALSE)),"") &amp; " " &amp; IFERROR(VLOOKUP($X18,EVENEMENTS,COLUMN(Z$6)-(7*(MONTH($X18)+IF(YEAR($X18)&lt;&gt;YEAR($C$7),5,0)-MONTH($C$7))),FALSE),""),"")</f>
        <v/>
      </c>
      <c r="AA18" s="203" t="str">
        <f t="shared" si="33"/>
        <v/>
      </c>
      <c r="AB18" s="204" t="str">
        <f t="shared" si="33"/>
        <v/>
      </c>
      <c r="AC18" s="209" t="str">
        <f t="shared" si="18"/>
        <v/>
      </c>
      <c r="AD18" s="198" t="str">
        <f t="shared" si="19"/>
        <v/>
      </c>
      <c r="AE18" s="210">
        <f t="shared" si="27"/>
        <v>45272</v>
      </c>
      <c r="AF18" s="202" t="str">
        <f t="shared" si="7"/>
        <v/>
      </c>
      <c r="AG18" s="418"/>
      <c r="AH18" s="203" t="str">
        <f t="shared" si="7"/>
        <v/>
      </c>
      <c r="AI18" s="204" t="str">
        <f t="shared" si="7"/>
        <v/>
      </c>
      <c r="AJ18" s="209" t="str">
        <f t="shared" si="20"/>
        <v/>
      </c>
      <c r="AK18" s="198" t="str">
        <f t="shared" si="21"/>
        <v/>
      </c>
      <c r="AL18" s="210">
        <f t="shared" si="28"/>
        <v>45303</v>
      </c>
      <c r="AM18" s="202" t="str">
        <f t="shared" ref="AM18:AM37" si="34">IF(IFERROR(VLOOKUP($AL18,EVENEMENTS,COLUMN(D$6)-(7*(MONTH($AL18)-MONTH($AL$7))),FALSE),"")&lt;&gt;"",IFERROR(IF(VLOOKUP($AL18,EVENEMENTS,IF(AM$6="Services",3,2),FALSE)="","",VLOOKUP($AL18,EVENEMENTS,IF(AM$6="Services",3,2),FALSE)),"") &amp; " " &amp; IFERROR(VLOOKUP($AL18,EVENEMENTS,COLUMN(D$6)-(7*(MONTH($AL18)-MONTH($AL$7))),FALSE),""),"")</f>
        <v/>
      </c>
      <c r="AN18" s="203" t="str">
        <f t="shared" si="30"/>
        <v/>
      </c>
      <c r="AO18" s="204" t="str">
        <f t="shared" si="31"/>
        <v/>
      </c>
      <c r="AP18" s="289" t="str">
        <f t="shared" si="32"/>
        <v/>
      </c>
    </row>
    <row r="19" spans="1:42" s="40" customFormat="1" ht="259.89999999999998" customHeight="1" thickBot="1" x14ac:dyDescent="0.25">
      <c r="A19" s="200" t="str">
        <f t="shared" si="22"/>
        <v/>
      </c>
      <c r="B19" s="189" t="str">
        <f t="shared" si="9"/>
        <v/>
      </c>
      <c r="C19" s="201">
        <f t="shared" si="29"/>
        <v>45151</v>
      </c>
      <c r="D19" s="202" t="str">
        <f t="shared" si="2"/>
        <v/>
      </c>
      <c r="E19" s="203" t="str">
        <f t="shared" si="2"/>
        <v/>
      </c>
      <c r="F19" s="203" t="str">
        <f t="shared" si="2"/>
        <v/>
      </c>
      <c r="G19" s="204" t="str">
        <f t="shared" si="2"/>
        <v/>
      </c>
      <c r="H19" s="200" t="str">
        <f t="shared" si="10"/>
        <v/>
      </c>
      <c r="I19" s="189" t="str">
        <f t="shared" si="11"/>
        <v/>
      </c>
      <c r="J19" s="201">
        <f t="shared" si="24"/>
        <v>45182</v>
      </c>
      <c r="K19" s="202" t="str">
        <f t="shared" si="3"/>
        <v/>
      </c>
      <c r="L19" s="203" t="str">
        <f t="shared" si="3"/>
        <v/>
      </c>
      <c r="M19" s="203" t="str">
        <f t="shared" si="3"/>
        <v/>
      </c>
      <c r="N19" s="204" t="str">
        <f t="shared" si="4"/>
        <v/>
      </c>
      <c r="O19" s="200" t="str">
        <f t="shared" si="12"/>
        <v/>
      </c>
      <c r="P19" s="189" t="str">
        <f t="shared" si="13"/>
        <v/>
      </c>
      <c r="Q19" s="201">
        <f t="shared" si="25"/>
        <v>45212</v>
      </c>
      <c r="R19" s="202" t="str">
        <f t="shared" si="14"/>
        <v/>
      </c>
      <c r="S19" s="203" t="str">
        <f t="shared" si="14"/>
        <v/>
      </c>
      <c r="T19" s="203" t="str">
        <f t="shared" si="14"/>
        <v/>
      </c>
      <c r="U19" s="204" t="str">
        <f t="shared" si="5"/>
        <v/>
      </c>
      <c r="V19" s="209">
        <f t="shared" si="15"/>
        <v>46</v>
      </c>
      <c r="W19" s="198" t="str">
        <f t="shared" si="16"/>
        <v/>
      </c>
      <c r="X19" s="210">
        <f t="shared" si="26"/>
        <v>45243</v>
      </c>
      <c r="Y19" s="291" t="str">
        <f t="shared" si="6"/>
        <v xml:space="preserve"> PGE3/MSc2  - Deadline valid. Info. - partiels TC - Sem.1 - Ses.1   </v>
      </c>
      <c r="Z19" s="285" t="str">
        <f t="shared" si="33"/>
        <v/>
      </c>
      <c r="AA19" s="285" t="str">
        <f t="shared" si="33"/>
        <v/>
      </c>
      <c r="AB19" s="215" t="str">
        <f t="shared" si="33"/>
        <v/>
      </c>
      <c r="AC19" s="209" t="str">
        <f t="shared" si="18"/>
        <v/>
      </c>
      <c r="AD19" s="198" t="str">
        <f t="shared" si="19"/>
        <v/>
      </c>
      <c r="AE19" s="210">
        <f t="shared" si="27"/>
        <v>45273</v>
      </c>
      <c r="AF19" s="202" t="str">
        <f t="shared" si="7"/>
        <v/>
      </c>
      <c r="AG19" s="419"/>
      <c r="AH19" s="203" t="str">
        <f t="shared" si="7"/>
        <v/>
      </c>
      <c r="AI19" s="204" t="str">
        <f t="shared" si="7"/>
        <v/>
      </c>
      <c r="AJ19" s="209" t="str">
        <f t="shared" si="20"/>
        <v/>
      </c>
      <c r="AK19" s="198" t="str">
        <f t="shared" si="21"/>
        <v/>
      </c>
      <c r="AL19" s="210">
        <f t="shared" si="28"/>
        <v>45304</v>
      </c>
      <c r="AM19" s="202" t="str">
        <f t="shared" si="34"/>
        <v/>
      </c>
      <c r="AN19" s="203" t="str">
        <f t="shared" si="30"/>
        <v/>
      </c>
      <c r="AO19" s="204" t="str">
        <f t="shared" si="31"/>
        <v/>
      </c>
      <c r="AP19" s="289" t="str">
        <f t="shared" si="32"/>
        <v/>
      </c>
    </row>
    <row r="20" spans="1:42" s="40" customFormat="1" ht="244.9" customHeight="1" thickBot="1" x14ac:dyDescent="0.25">
      <c r="A20" s="200">
        <f t="shared" si="22"/>
        <v>33</v>
      </c>
      <c r="B20" s="189" t="str">
        <f t="shared" si="9"/>
        <v/>
      </c>
      <c r="C20" s="216">
        <f t="shared" si="29"/>
        <v>45152</v>
      </c>
      <c r="D20" s="291" t="str">
        <f t="shared" si="2"/>
        <v/>
      </c>
      <c r="E20" s="287" t="str">
        <f t="shared" si="2"/>
        <v/>
      </c>
      <c r="F20" s="203" t="str">
        <f t="shared" si="2"/>
        <v/>
      </c>
      <c r="G20" s="214" t="str">
        <f t="shared" si="2"/>
        <v/>
      </c>
      <c r="H20" s="200" t="str">
        <f t="shared" si="10"/>
        <v/>
      </c>
      <c r="I20" s="189" t="str">
        <f t="shared" si="11"/>
        <v/>
      </c>
      <c r="J20" s="201">
        <f t="shared" si="24"/>
        <v>45183</v>
      </c>
      <c r="K20" s="202" t="str">
        <f t="shared" si="3"/>
        <v/>
      </c>
      <c r="L20" s="286" t="str">
        <f t="shared" si="3"/>
        <v/>
      </c>
      <c r="M20" s="203" t="str">
        <f t="shared" si="3"/>
        <v/>
      </c>
      <c r="N20" s="204" t="str">
        <f t="shared" si="4"/>
        <v/>
      </c>
      <c r="O20" s="200" t="str">
        <f t="shared" si="12"/>
        <v/>
      </c>
      <c r="P20" s="189" t="str">
        <f t="shared" si="13"/>
        <v/>
      </c>
      <c r="Q20" s="201">
        <f t="shared" si="25"/>
        <v>45213</v>
      </c>
      <c r="R20" s="202" t="str">
        <f t="shared" si="14"/>
        <v/>
      </c>
      <c r="S20" s="203" t="str">
        <f t="shared" si="14"/>
        <v/>
      </c>
      <c r="T20" s="203" t="str">
        <f t="shared" si="14"/>
        <v/>
      </c>
      <c r="U20" s="204" t="str">
        <f t="shared" si="5"/>
        <v/>
      </c>
      <c r="V20" s="209" t="str">
        <f t="shared" si="15"/>
        <v/>
      </c>
      <c r="W20" s="198" t="str">
        <f t="shared" si="16"/>
        <v/>
      </c>
      <c r="X20" s="210">
        <f t="shared" si="26"/>
        <v>45244</v>
      </c>
      <c r="Y20" s="202" t="str">
        <f t="shared" si="6"/>
        <v/>
      </c>
      <c r="Z20" s="203" t="str">
        <f t="shared" si="33"/>
        <v/>
      </c>
      <c r="AA20" s="203" t="str">
        <f>IF(IFERROR(VLOOKUP($X20,EVENEMENTS,COLUMN(AA$6)-(7*(MONTH($X20)+IF(YEAR($X20)&lt;&gt;YEAR($C$7),5,0)-MONTH($C$7))),FALSE),"")&lt;&gt;"",IFERROR(IF(VLOOKUP($X20,EVENEMENTS,IF(AA$6="Services",3,2),FALSE)="","",VLOOKUP($X20,EVENEMENTS,IF(AA$6="Services",3,2),FALSE)),"") &amp; " " &amp; IFERROR(VLOOKUP($X20,EVENEMENTS,COLUMN(AA$6)-(7*(MONTH($X20)+IF(YEAR($X20)&lt;&gt;YEAR($C$7),5,0)-MONTH($C$7))),FALSE),""),"")</f>
        <v xml:space="preserve"> DESSMI2 CLAS. + ALT.  - Deadline valid. Info. - partiels TC - Sem.1 - Ses.1   </v>
      </c>
      <c r="AB20" s="204" t="str">
        <f t="shared" si="33"/>
        <v/>
      </c>
      <c r="AC20" s="209" t="str">
        <f t="shared" si="18"/>
        <v/>
      </c>
      <c r="AD20" s="198" t="str">
        <f t="shared" si="19"/>
        <v/>
      </c>
      <c r="AE20" s="210">
        <f t="shared" si="27"/>
        <v>45274</v>
      </c>
      <c r="AF20" s="202" t="str">
        <f t="shared" si="7"/>
        <v/>
      </c>
      <c r="AG20" s="203" t="str">
        <f t="shared" si="7"/>
        <v xml:space="preserve"> BACH2 - Partiels TC - Sem.1 - Ses.1                                                                                                                         BACH1 - Deadline envoi sujets - partiels TC - Sem.1 - Ses.1 </v>
      </c>
      <c r="AH20" s="203" t="str">
        <f t="shared" si="7"/>
        <v/>
      </c>
      <c r="AI20" s="204" t="str">
        <f t="shared" si="7"/>
        <v/>
      </c>
      <c r="AJ20" s="209" t="str">
        <f t="shared" si="20"/>
        <v/>
      </c>
      <c r="AK20" s="198" t="str">
        <f t="shared" si="21"/>
        <v/>
      </c>
      <c r="AL20" s="210">
        <f t="shared" si="28"/>
        <v>45305</v>
      </c>
      <c r="AM20" s="202" t="str">
        <f t="shared" si="34"/>
        <v/>
      </c>
      <c r="AN20" s="203" t="str">
        <f t="shared" si="30"/>
        <v/>
      </c>
      <c r="AO20" s="204" t="str">
        <f t="shared" si="31"/>
        <v/>
      </c>
      <c r="AP20" s="289" t="str">
        <f t="shared" si="32"/>
        <v/>
      </c>
    </row>
    <row r="21" spans="1:42" s="40" customFormat="1" ht="190.9" customHeight="1" thickBot="1" x14ac:dyDescent="0.25">
      <c r="A21" s="200" t="str">
        <f t="shared" si="22"/>
        <v/>
      </c>
      <c r="B21" s="189" t="str">
        <f t="shared" si="9"/>
        <v/>
      </c>
      <c r="C21" s="201">
        <f t="shared" si="29"/>
        <v>45153</v>
      </c>
      <c r="D21" s="202" t="str">
        <f t="shared" si="2"/>
        <v/>
      </c>
      <c r="E21" s="203" t="str">
        <f t="shared" si="2"/>
        <v/>
      </c>
      <c r="F21" s="203" t="str">
        <f t="shared" si="2"/>
        <v/>
      </c>
      <c r="G21" s="204" t="str">
        <f t="shared" si="2"/>
        <v/>
      </c>
      <c r="H21" s="200" t="str">
        <f t="shared" si="10"/>
        <v/>
      </c>
      <c r="I21" s="189" t="str">
        <f t="shared" si="11"/>
        <v/>
      </c>
      <c r="J21" s="201">
        <f t="shared" si="24"/>
        <v>45184</v>
      </c>
      <c r="K21" s="202" t="str">
        <f t="shared" si="3"/>
        <v/>
      </c>
      <c r="L21" s="203" t="str">
        <f t="shared" si="3"/>
        <v/>
      </c>
      <c r="M21" s="203" t="str">
        <f t="shared" si="3"/>
        <v/>
      </c>
      <c r="N21" s="204" t="str">
        <f t="shared" si="4"/>
        <v/>
      </c>
      <c r="O21" s="200" t="str">
        <f t="shared" si="12"/>
        <v/>
      </c>
      <c r="P21" s="189" t="str">
        <f t="shared" si="13"/>
        <v/>
      </c>
      <c r="Q21" s="201">
        <f t="shared" si="25"/>
        <v>45214</v>
      </c>
      <c r="R21" s="202" t="str">
        <f t="shared" si="14"/>
        <v/>
      </c>
      <c r="S21" s="203" t="str">
        <f t="shared" si="14"/>
        <v/>
      </c>
      <c r="T21" s="203" t="str">
        <f t="shared" si="14"/>
        <v/>
      </c>
      <c r="U21" s="204" t="str">
        <f t="shared" si="5"/>
        <v/>
      </c>
      <c r="V21" s="209" t="str">
        <f t="shared" si="15"/>
        <v/>
      </c>
      <c r="W21" s="198" t="str">
        <f t="shared" si="16"/>
        <v/>
      </c>
      <c r="X21" s="210">
        <f t="shared" si="26"/>
        <v>45245</v>
      </c>
      <c r="Y21" s="202" t="str">
        <f t="shared" si="6"/>
        <v/>
      </c>
      <c r="Z21" s="203" t="str">
        <f t="shared" si="33"/>
        <v/>
      </c>
      <c r="AA21" s="203" t="str">
        <f t="shared" si="33"/>
        <v/>
      </c>
      <c r="AB21" s="204" t="str">
        <f t="shared" si="33"/>
        <v/>
      </c>
      <c r="AC21" s="209" t="str">
        <f t="shared" si="18"/>
        <v/>
      </c>
      <c r="AD21" s="198" t="str">
        <f t="shared" si="19"/>
        <v/>
      </c>
      <c r="AE21" s="210">
        <f t="shared" si="27"/>
        <v>45275</v>
      </c>
      <c r="AF21" s="202" t="str">
        <f t="shared" si="7"/>
        <v/>
      </c>
      <c r="AG21" s="203" t="str">
        <f t="shared" si="7"/>
        <v xml:space="preserve"> BACH2 - Partiels TC - Sem.1 - Ses.1       </v>
      </c>
      <c r="AH21" s="203" t="str">
        <f t="shared" si="7"/>
        <v/>
      </c>
      <c r="AI21" s="204" t="str">
        <f t="shared" si="7"/>
        <v/>
      </c>
      <c r="AJ21" s="209">
        <f t="shared" si="20"/>
        <v>3</v>
      </c>
      <c r="AK21" s="198" t="str">
        <f t="shared" si="21"/>
        <v/>
      </c>
      <c r="AL21" s="210">
        <f t="shared" si="28"/>
        <v>45306</v>
      </c>
      <c r="AM21" s="291" t="str">
        <f t="shared" si="34"/>
        <v xml:space="preserve"> PGE1 - Deadline saisie des notes CC - Sem.1 - Ses.1</v>
      </c>
      <c r="AN21" s="417" t="str">
        <f t="shared" si="30"/>
        <v xml:space="preserve"> BACH1 -  Partiels TC - Sem.1 - Ses.1       
</v>
      </c>
      <c r="AO21" s="214" t="str">
        <f t="shared" si="31"/>
        <v/>
      </c>
      <c r="AP21" s="337" t="str">
        <f t="shared" si="32"/>
        <v/>
      </c>
    </row>
    <row r="22" spans="1:42" s="40" customFormat="1" ht="199.15" customHeight="1" thickBot="1" x14ac:dyDescent="0.25">
      <c r="A22" s="200" t="str">
        <f t="shared" si="22"/>
        <v/>
      </c>
      <c r="B22" s="189" t="str">
        <f t="shared" si="9"/>
        <v/>
      </c>
      <c r="C22" s="201">
        <f t="shared" si="29"/>
        <v>45154</v>
      </c>
      <c r="D22" s="202" t="str">
        <f t="shared" si="2"/>
        <v/>
      </c>
      <c r="E22" s="203" t="str">
        <f t="shared" si="2"/>
        <v/>
      </c>
      <c r="F22" s="203" t="str">
        <f t="shared" si="2"/>
        <v/>
      </c>
      <c r="G22" s="204" t="str">
        <f t="shared" si="2"/>
        <v/>
      </c>
      <c r="H22" s="200" t="str">
        <f t="shared" si="10"/>
        <v/>
      </c>
      <c r="I22" s="189" t="str">
        <f t="shared" si="11"/>
        <v/>
      </c>
      <c r="J22" s="201">
        <f t="shared" si="24"/>
        <v>45185</v>
      </c>
      <c r="K22" s="202" t="str">
        <f t="shared" si="3"/>
        <v/>
      </c>
      <c r="L22" s="203" t="str">
        <f t="shared" si="3"/>
        <v/>
      </c>
      <c r="M22" s="203" t="str">
        <f t="shared" si="3"/>
        <v/>
      </c>
      <c r="N22" s="204" t="str">
        <f t="shared" si="4"/>
        <v/>
      </c>
      <c r="O22" s="200">
        <f t="shared" si="12"/>
        <v>42</v>
      </c>
      <c r="P22" s="189" t="str">
        <f t="shared" si="13"/>
        <v/>
      </c>
      <c r="Q22" s="217">
        <f t="shared" si="25"/>
        <v>45215</v>
      </c>
      <c r="R22" s="291" t="str">
        <f t="shared" si="14"/>
        <v/>
      </c>
      <c r="S22" s="287" t="str">
        <f t="shared" si="14"/>
        <v/>
      </c>
      <c r="T22" s="287" t="str">
        <f t="shared" si="14"/>
        <v/>
      </c>
      <c r="U22" s="214" t="str">
        <f t="shared" si="5"/>
        <v/>
      </c>
      <c r="V22" s="209" t="str">
        <f t="shared" si="15"/>
        <v/>
      </c>
      <c r="W22" s="198" t="str">
        <f t="shared" si="16"/>
        <v/>
      </c>
      <c r="X22" s="210">
        <f t="shared" si="26"/>
        <v>45246</v>
      </c>
      <c r="Y22" s="202" t="str">
        <f t="shared" si="6"/>
        <v/>
      </c>
      <c r="Z22" s="203" t="str">
        <f t="shared" si="33"/>
        <v xml:space="preserve"> BACH2 - Deadline valid. Info - partiels TC - Sem.1 - Ses.1 </v>
      </c>
      <c r="AA22" s="203" t="str">
        <f t="shared" si="33"/>
        <v/>
      </c>
      <c r="AB22" s="204" t="str">
        <f t="shared" si="33"/>
        <v/>
      </c>
      <c r="AC22" s="209" t="str">
        <f t="shared" si="18"/>
        <v/>
      </c>
      <c r="AD22" s="198" t="str">
        <f t="shared" si="19"/>
        <v/>
      </c>
      <c r="AE22" s="210">
        <f t="shared" si="27"/>
        <v>45276</v>
      </c>
      <c r="AF22" s="202" t="str">
        <f t="shared" si="7"/>
        <v/>
      </c>
      <c r="AG22" s="203" t="str">
        <f t="shared" si="7"/>
        <v xml:space="preserve"> BACH3 ET - Partiels TC - Sem.1 - Ses.1 </v>
      </c>
      <c r="AH22" s="203" t="str">
        <f t="shared" si="7"/>
        <v xml:space="preserve"> DESSMI2 CLAS. + ALT.  - Partiels TC - Sem.1 - Ses.1    </v>
      </c>
      <c r="AI22" s="204" t="str">
        <f t="shared" si="7"/>
        <v/>
      </c>
      <c r="AJ22" s="209" t="str">
        <f t="shared" si="20"/>
        <v/>
      </c>
      <c r="AK22" s="198" t="str">
        <f t="shared" si="21"/>
        <v/>
      </c>
      <c r="AL22" s="210">
        <f t="shared" si="28"/>
        <v>45307</v>
      </c>
      <c r="AM22" s="202" t="str">
        <f t="shared" si="34"/>
        <v/>
      </c>
      <c r="AN22" s="418"/>
      <c r="AO22" s="204" t="str">
        <f t="shared" si="31"/>
        <v/>
      </c>
      <c r="AP22" s="289" t="str">
        <f t="shared" si="32"/>
        <v/>
      </c>
    </row>
    <row r="23" spans="1:42" s="40" customFormat="1" ht="324" customHeight="1" thickBot="1" x14ac:dyDescent="0.25">
      <c r="A23" s="200" t="str">
        <f t="shared" si="22"/>
        <v/>
      </c>
      <c r="B23" s="189" t="str">
        <f t="shared" si="9"/>
        <v/>
      </c>
      <c r="C23" s="201">
        <f t="shared" si="29"/>
        <v>45155</v>
      </c>
      <c r="D23" s="202" t="str">
        <f t="shared" si="2"/>
        <v/>
      </c>
      <c r="E23" s="203" t="str">
        <f t="shared" si="2"/>
        <v/>
      </c>
      <c r="F23" s="203" t="str">
        <f t="shared" si="2"/>
        <v/>
      </c>
      <c r="G23" s="204" t="str">
        <f t="shared" si="2"/>
        <v/>
      </c>
      <c r="H23" s="200" t="str">
        <f t="shared" si="10"/>
        <v/>
      </c>
      <c r="I23" s="189" t="str">
        <f t="shared" si="11"/>
        <v/>
      </c>
      <c r="J23" s="201">
        <f t="shared" si="24"/>
        <v>45186</v>
      </c>
      <c r="K23" s="290" t="str">
        <f t="shared" si="3"/>
        <v/>
      </c>
      <c r="L23" s="203" t="str">
        <f t="shared" si="3"/>
        <v/>
      </c>
      <c r="M23" s="285" t="str">
        <f t="shared" si="3"/>
        <v/>
      </c>
      <c r="N23" s="204" t="str">
        <f t="shared" si="4"/>
        <v/>
      </c>
      <c r="O23" s="200" t="str">
        <f t="shared" si="12"/>
        <v/>
      </c>
      <c r="P23" s="189" t="str">
        <f t="shared" si="13"/>
        <v/>
      </c>
      <c r="Q23" s="217">
        <f t="shared" si="25"/>
        <v>45216</v>
      </c>
      <c r="R23" s="202" t="str">
        <f t="shared" si="14"/>
        <v/>
      </c>
      <c r="S23" s="203" t="str">
        <f t="shared" si="14"/>
        <v/>
      </c>
      <c r="T23" s="203" t="str">
        <f t="shared" si="14"/>
        <v/>
      </c>
      <c r="U23" s="204" t="str">
        <f t="shared" si="5"/>
        <v/>
      </c>
      <c r="V23" s="209" t="str">
        <f t="shared" si="15"/>
        <v/>
      </c>
      <c r="W23" s="198" t="str">
        <f t="shared" si="16"/>
        <v/>
      </c>
      <c r="X23" s="210">
        <f t="shared" si="26"/>
        <v>45247</v>
      </c>
      <c r="Y23" s="202" t="str">
        <f t="shared" si="6"/>
        <v/>
      </c>
      <c r="Z23" s="203" t="str">
        <f t="shared" si="33"/>
        <v/>
      </c>
      <c r="AA23" s="203" t="str">
        <f t="shared" si="33"/>
        <v xml:space="preserve"> MIEX1 - Deadline envoi sujets. partiels- Sem.1 - Ses.1  (si nécessaire uniquement - les enseignants doivent les gérér eux-même) </v>
      </c>
      <c r="AB23" s="204" t="str">
        <f t="shared" si="33"/>
        <v/>
      </c>
      <c r="AC23" s="209" t="str">
        <f t="shared" si="18"/>
        <v/>
      </c>
      <c r="AD23" s="198" t="str">
        <f t="shared" si="19"/>
        <v/>
      </c>
      <c r="AE23" s="210">
        <f t="shared" si="27"/>
        <v>45277</v>
      </c>
      <c r="AF23" s="202" t="str">
        <f t="shared" si="7"/>
        <v/>
      </c>
      <c r="AG23" s="203" t="str">
        <f t="shared" si="7"/>
        <v/>
      </c>
      <c r="AH23" s="203" t="str">
        <f t="shared" si="7"/>
        <v/>
      </c>
      <c r="AI23" s="204" t="str">
        <f t="shared" si="7"/>
        <v/>
      </c>
      <c r="AJ23" s="209" t="str">
        <f t="shared" si="20"/>
        <v/>
      </c>
      <c r="AK23" s="198" t="str">
        <f t="shared" si="21"/>
        <v/>
      </c>
      <c r="AL23" s="210">
        <f t="shared" si="28"/>
        <v>45308</v>
      </c>
      <c r="AM23" s="202" t="str">
        <f t="shared" si="34"/>
        <v/>
      </c>
      <c r="AN23" s="418"/>
      <c r="AO23" s="204" t="str">
        <f t="shared" si="31"/>
        <v/>
      </c>
      <c r="AP23" s="289" t="str">
        <f t="shared" si="32"/>
        <v/>
      </c>
    </row>
    <row r="24" spans="1:42" s="40" customFormat="1" ht="274.89999999999998" customHeight="1" thickBot="1" x14ac:dyDescent="0.25">
      <c r="A24" s="200" t="str">
        <f t="shared" si="22"/>
        <v/>
      </c>
      <c r="B24" s="189" t="str">
        <f t="shared" si="9"/>
        <v/>
      </c>
      <c r="C24" s="201">
        <f t="shared" si="29"/>
        <v>45156</v>
      </c>
      <c r="D24" s="202" t="str">
        <f t="shared" si="2"/>
        <v/>
      </c>
      <c r="E24" s="203" t="str">
        <f t="shared" si="2"/>
        <v/>
      </c>
      <c r="F24" s="203" t="str">
        <f t="shared" si="2"/>
        <v/>
      </c>
      <c r="G24" s="204" t="str">
        <f t="shared" si="2"/>
        <v/>
      </c>
      <c r="H24" s="200">
        <f t="shared" si="10"/>
        <v>38</v>
      </c>
      <c r="I24" s="189" t="str">
        <f t="shared" si="11"/>
        <v/>
      </c>
      <c r="J24" s="201">
        <f t="shared" si="24"/>
        <v>45187</v>
      </c>
      <c r="K24" s="290" t="str">
        <f t="shared" si="3"/>
        <v/>
      </c>
      <c r="L24" s="286" t="str">
        <f t="shared" si="3"/>
        <v/>
      </c>
      <c r="M24" s="285" t="str">
        <f t="shared" si="3"/>
        <v/>
      </c>
      <c r="N24" s="214" t="str">
        <f t="shared" si="4"/>
        <v/>
      </c>
      <c r="O24" s="200" t="str">
        <f t="shared" si="12"/>
        <v/>
      </c>
      <c r="P24" s="189" t="str">
        <f t="shared" si="13"/>
        <v/>
      </c>
      <c r="Q24" s="217">
        <f t="shared" si="25"/>
        <v>45217</v>
      </c>
      <c r="R24" s="202" t="str">
        <f t="shared" si="14"/>
        <v/>
      </c>
      <c r="S24" s="203" t="str">
        <f t="shared" si="14"/>
        <v/>
      </c>
      <c r="T24" s="203" t="str">
        <f t="shared" si="14"/>
        <v/>
      </c>
      <c r="U24" s="204" t="str">
        <f t="shared" si="5"/>
        <v/>
      </c>
      <c r="V24" s="209" t="str">
        <f t="shared" si="15"/>
        <v/>
      </c>
      <c r="W24" s="198" t="str">
        <f t="shared" si="16"/>
        <v/>
      </c>
      <c r="X24" s="210">
        <f t="shared" si="26"/>
        <v>45248</v>
      </c>
      <c r="Y24" s="202" t="str">
        <f t="shared" si="6"/>
        <v/>
      </c>
      <c r="Z24" s="203" t="str">
        <f t="shared" si="33"/>
        <v/>
      </c>
      <c r="AA24" s="203" t="str">
        <f t="shared" si="33"/>
        <v/>
      </c>
      <c r="AB24" s="204" t="str">
        <f t="shared" si="33"/>
        <v/>
      </c>
      <c r="AC24" s="209">
        <f t="shared" si="18"/>
        <v>51</v>
      </c>
      <c r="AD24" s="198" t="str">
        <f t="shared" si="19"/>
        <v/>
      </c>
      <c r="AE24" s="210">
        <f t="shared" si="27"/>
        <v>45278</v>
      </c>
      <c r="AF24" s="291" t="str">
        <f t="shared" si="7"/>
        <v xml:space="preserve"> PGE3/MSc2 - Partiels TC - Sem.1 - Ses.1  </v>
      </c>
      <c r="AG24" s="287" t="str">
        <f t="shared" si="7"/>
        <v xml:space="preserve"> BACH3 ET - Partiels TC - Sem.1 - Ses.1 
BACH3 CLAS. FR - Partiels TC - Sem.1 - Ses.1 </v>
      </c>
      <c r="AH24" s="287" t="str">
        <f t="shared" si="7"/>
        <v xml:space="preserve"> DESSMI2 CLAS. + ALT.  - Partiels TC - Sem.1 - Ses.1    </v>
      </c>
      <c r="AI24" s="214" t="str">
        <f t="shared" si="7"/>
        <v/>
      </c>
      <c r="AJ24" s="209" t="str">
        <f t="shared" si="20"/>
        <v/>
      </c>
      <c r="AK24" s="198" t="str">
        <f t="shared" si="21"/>
        <v/>
      </c>
      <c r="AL24" s="210">
        <f t="shared" si="28"/>
        <v>45309</v>
      </c>
      <c r="AM24" s="202" t="str">
        <f t="shared" si="34"/>
        <v/>
      </c>
      <c r="AN24" s="418"/>
      <c r="AO24" s="204" t="str">
        <f t="shared" si="31"/>
        <v/>
      </c>
      <c r="AP24" s="289" t="str">
        <f t="shared" si="32"/>
        <v/>
      </c>
    </row>
    <row r="25" spans="1:42" s="40" customFormat="1" ht="249.6" customHeight="1" thickBot="1" x14ac:dyDescent="0.25">
      <c r="A25" s="200" t="str">
        <f t="shared" si="22"/>
        <v/>
      </c>
      <c r="B25" s="189" t="str">
        <f t="shared" si="9"/>
        <v/>
      </c>
      <c r="C25" s="201">
        <f t="shared" si="29"/>
        <v>45157</v>
      </c>
      <c r="D25" s="202" t="str">
        <f t="shared" si="2"/>
        <v/>
      </c>
      <c r="E25" s="203" t="str">
        <f t="shared" si="2"/>
        <v/>
      </c>
      <c r="F25" s="203" t="str">
        <f t="shared" si="2"/>
        <v/>
      </c>
      <c r="G25" s="204" t="str">
        <f t="shared" si="2"/>
        <v/>
      </c>
      <c r="H25" s="200" t="str">
        <f t="shared" si="10"/>
        <v/>
      </c>
      <c r="I25" s="189" t="str">
        <f t="shared" si="11"/>
        <v/>
      </c>
      <c r="J25" s="201">
        <f t="shared" si="24"/>
        <v>45188</v>
      </c>
      <c r="K25" s="202" t="str">
        <f t="shared" si="3"/>
        <v/>
      </c>
      <c r="L25" s="203" t="str">
        <f t="shared" si="3"/>
        <v/>
      </c>
      <c r="M25" s="203" t="str">
        <f t="shared" si="3"/>
        <v/>
      </c>
      <c r="N25" s="204" t="str">
        <f t="shared" si="4"/>
        <v/>
      </c>
      <c r="O25" s="200" t="str">
        <f t="shared" si="12"/>
        <v/>
      </c>
      <c r="P25" s="189" t="str">
        <f t="shared" si="13"/>
        <v/>
      </c>
      <c r="Q25" s="217">
        <f t="shared" si="25"/>
        <v>45218</v>
      </c>
      <c r="R25" s="202" t="str">
        <f t="shared" si="14"/>
        <v/>
      </c>
      <c r="S25" s="203" t="str">
        <f t="shared" si="14"/>
        <v/>
      </c>
      <c r="T25" s="203" t="str">
        <f t="shared" si="14"/>
        <v/>
      </c>
      <c r="U25" s="204" t="str">
        <f t="shared" si="5"/>
        <v/>
      </c>
      <c r="V25" s="209" t="str">
        <f t="shared" si="15"/>
        <v/>
      </c>
      <c r="W25" s="198" t="str">
        <f t="shared" si="16"/>
        <v/>
      </c>
      <c r="X25" s="210">
        <f t="shared" si="26"/>
        <v>45249</v>
      </c>
      <c r="Y25" s="202" t="str">
        <f t="shared" si="6"/>
        <v/>
      </c>
      <c r="Z25" s="285" t="str">
        <f t="shared" si="33"/>
        <v/>
      </c>
      <c r="AA25" s="285" t="str">
        <f t="shared" si="33"/>
        <v/>
      </c>
      <c r="AB25" s="215" t="str">
        <f t="shared" si="33"/>
        <v/>
      </c>
      <c r="AC25" s="209" t="str">
        <f t="shared" si="18"/>
        <v/>
      </c>
      <c r="AD25" s="198" t="str">
        <f t="shared" si="19"/>
        <v/>
      </c>
      <c r="AE25" s="210">
        <f t="shared" si="27"/>
        <v>45279</v>
      </c>
      <c r="AF25" s="420" t="str">
        <f t="shared" si="7"/>
        <v xml:space="preserve"> PGE3/MSc2 - Partiels TC - Sem.1 - Ses.1  </v>
      </c>
      <c r="AG25" s="203" t="str">
        <f t="shared" si="7"/>
        <v xml:space="preserve"> BACH3 ET - Partiels TC - Sem.1 - Ses.1 
BACH3 CLAS. + ALT. FR - Partiels TC - Sem.1 - Ses.1 </v>
      </c>
      <c r="AH25" s="203" t="str">
        <f t="shared" si="7"/>
        <v xml:space="preserve"> DESSMI2 CLAS. + ALT.  - Partiels TC - Sem.1 - Ses.1    </v>
      </c>
      <c r="AI25" s="204" t="str">
        <f t="shared" si="7"/>
        <v/>
      </c>
      <c r="AJ25" s="209" t="str">
        <f t="shared" si="20"/>
        <v/>
      </c>
      <c r="AK25" s="198" t="str">
        <f t="shared" si="21"/>
        <v/>
      </c>
      <c r="AL25" s="210">
        <f t="shared" si="28"/>
        <v>45310</v>
      </c>
      <c r="AM25" s="202" t="str">
        <f t="shared" si="34"/>
        <v/>
      </c>
      <c r="AN25" s="419"/>
      <c r="AO25" s="204" t="str">
        <f t="shared" si="31"/>
        <v xml:space="preserve"> MIEX1 - Jury SEM 1</v>
      </c>
      <c r="AP25" s="289" t="str">
        <f t="shared" si="32"/>
        <v/>
      </c>
    </row>
    <row r="26" spans="1:42" s="40" customFormat="1" ht="322.14999999999998" customHeight="1" thickBot="1" x14ac:dyDescent="0.25">
      <c r="A26" s="200" t="str">
        <f t="shared" si="22"/>
        <v/>
      </c>
      <c r="B26" s="189" t="str">
        <f t="shared" si="9"/>
        <v/>
      </c>
      <c r="C26" s="201">
        <f t="shared" si="29"/>
        <v>45158</v>
      </c>
      <c r="D26" s="202" t="str">
        <f t="shared" si="2"/>
        <v/>
      </c>
      <c r="E26" s="203" t="str">
        <f t="shared" si="2"/>
        <v/>
      </c>
      <c r="F26" s="203" t="str">
        <f t="shared" si="2"/>
        <v/>
      </c>
      <c r="G26" s="204" t="str">
        <f t="shared" si="2"/>
        <v/>
      </c>
      <c r="H26" s="200" t="str">
        <f t="shared" si="10"/>
        <v/>
      </c>
      <c r="I26" s="189" t="str">
        <f t="shared" si="11"/>
        <v/>
      </c>
      <c r="J26" s="201">
        <f t="shared" si="24"/>
        <v>45189</v>
      </c>
      <c r="K26" s="202" t="str">
        <f t="shared" si="3"/>
        <v/>
      </c>
      <c r="L26" s="203" t="str">
        <f t="shared" si="3"/>
        <v/>
      </c>
      <c r="M26" s="203" t="str">
        <f t="shared" si="3"/>
        <v/>
      </c>
      <c r="N26" s="204" t="str">
        <f t="shared" si="4"/>
        <v/>
      </c>
      <c r="O26" s="200" t="str">
        <f t="shared" si="12"/>
        <v/>
      </c>
      <c r="P26" s="189" t="str">
        <f t="shared" si="13"/>
        <v/>
      </c>
      <c r="Q26" s="217">
        <f t="shared" si="25"/>
        <v>45219</v>
      </c>
      <c r="R26" s="202" t="str">
        <f t="shared" si="14"/>
        <v/>
      </c>
      <c r="S26" s="203" t="str">
        <f t="shared" si="14"/>
        <v/>
      </c>
      <c r="T26" s="203" t="str">
        <f t="shared" si="14"/>
        <v/>
      </c>
      <c r="U26" s="204" t="str">
        <f t="shared" si="5"/>
        <v/>
      </c>
      <c r="V26" s="209">
        <f t="shared" si="15"/>
        <v>47</v>
      </c>
      <c r="W26" s="198" t="str">
        <f t="shared" si="16"/>
        <v/>
      </c>
      <c r="X26" s="210">
        <f t="shared" si="26"/>
        <v>45250</v>
      </c>
      <c r="Y26" s="291" t="str">
        <f t="shared" si="6"/>
        <v/>
      </c>
      <c r="Z26" s="285" t="str">
        <f t="shared" si="33"/>
        <v xml:space="preserve"> BACH3 CLAS. + ALT. FR - Deadline valid. Info. - partiels TC - Sem.1 - Ses.1   </v>
      </c>
      <c r="AA26" s="285" t="str">
        <f t="shared" si="33"/>
        <v/>
      </c>
      <c r="AB26" s="215" t="str">
        <f t="shared" si="33"/>
        <v/>
      </c>
      <c r="AC26" s="209" t="str">
        <f t="shared" si="18"/>
        <v/>
      </c>
      <c r="AD26" s="198" t="str">
        <f t="shared" si="19"/>
        <v/>
      </c>
      <c r="AE26" s="210">
        <f t="shared" si="27"/>
        <v>45280</v>
      </c>
      <c r="AF26" s="421"/>
      <c r="AG26" s="203" t="str">
        <f t="shared" ref="AG26:AI37" si="35">IF(IFERROR(VLOOKUP($AE26,EVENEMENTS,COLUMN(AG$6)-(7*(MONTH($AE26)+IF(YEAR($AE26)&lt;&gt;YEAR($C$7),5,0)-MONTH($C$7))),FALSE),"")&lt;&gt;"",IFERROR(IF(VLOOKUP($AE26,EVENEMENTS,IF(AG$6="Services",3,2),FALSE)="","",VLOOKUP($AE26,EVENEMENTS,IF(AG$6="Services",3,2),FALSE)),"") &amp; " " &amp; IFERROR(VLOOKUP($AE26,EVENEMENTS,COLUMN(AG$6)-(7*(MONTH($AE26)+IF(YEAR($AE26)&lt;&gt;YEAR($C$7),5,0)-MONTH($C$7))),FALSE),""),"")</f>
        <v xml:space="preserve"> BACH3 ET - Partiels TC - Sem.1 - Ses.1 
BACH3 CLAS. + ALT. FR - Partiels TC - Sem.1 - Ses.1 </v>
      </c>
      <c r="AH26" s="203" t="str">
        <f t="shared" si="35"/>
        <v/>
      </c>
      <c r="AI26" s="204" t="str">
        <f t="shared" si="35"/>
        <v/>
      </c>
      <c r="AJ26" s="209" t="str">
        <f t="shared" si="20"/>
        <v/>
      </c>
      <c r="AK26" s="198" t="str">
        <f t="shared" si="21"/>
        <v/>
      </c>
      <c r="AL26" s="210">
        <f t="shared" si="28"/>
        <v>45311</v>
      </c>
      <c r="AM26" s="202" t="str">
        <f t="shared" si="34"/>
        <v/>
      </c>
      <c r="AN26" s="203" t="str">
        <f t="shared" si="30"/>
        <v/>
      </c>
      <c r="AO26" s="204" t="str">
        <f t="shared" si="31"/>
        <v/>
      </c>
      <c r="AP26" s="289" t="str">
        <f t="shared" si="32"/>
        <v/>
      </c>
    </row>
    <row r="27" spans="1:42" s="40" customFormat="1" ht="174.75" thickBot="1" x14ac:dyDescent="0.25">
      <c r="A27" s="200">
        <f t="shared" si="22"/>
        <v>34</v>
      </c>
      <c r="B27" s="189" t="str">
        <f t="shared" si="9"/>
        <v/>
      </c>
      <c r="C27" s="216">
        <f t="shared" si="29"/>
        <v>45159</v>
      </c>
      <c r="D27" s="291" t="str">
        <f t="shared" si="2"/>
        <v/>
      </c>
      <c r="E27" s="287" t="str">
        <f t="shared" si="2"/>
        <v/>
      </c>
      <c r="F27" s="203" t="str">
        <f t="shared" si="2"/>
        <v/>
      </c>
      <c r="G27" s="214" t="str">
        <f t="shared" si="2"/>
        <v/>
      </c>
      <c r="H27" s="200" t="str">
        <f t="shared" si="10"/>
        <v/>
      </c>
      <c r="I27" s="189" t="str">
        <f t="shared" si="11"/>
        <v/>
      </c>
      <c r="J27" s="201">
        <f t="shared" si="24"/>
        <v>45190</v>
      </c>
      <c r="K27" s="202" t="str">
        <f t="shared" si="3"/>
        <v/>
      </c>
      <c r="L27" s="203" t="str">
        <f t="shared" si="3"/>
        <v/>
      </c>
      <c r="M27" s="203" t="str">
        <f t="shared" si="3"/>
        <v/>
      </c>
      <c r="N27" s="204" t="str">
        <f t="shared" si="4"/>
        <v/>
      </c>
      <c r="O27" s="200" t="str">
        <f t="shared" si="12"/>
        <v/>
      </c>
      <c r="P27" s="189" t="str">
        <f t="shared" si="13"/>
        <v/>
      </c>
      <c r="Q27" s="217">
        <f t="shared" si="25"/>
        <v>45220</v>
      </c>
      <c r="R27" s="202" t="str">
        <f t="shared" si="14"/>
        <v/>
      </c>
      <c r="S27" s="203" t="str">
        <f t="shared" si="14"/>
        <v/>
      </c>
      <c r="T27" s="203" t="str">
        <f t="shared" si="14"/>
        <v/>
      </c>
      <c r="U27" s="204" t="str">
        <f t="shared" si="5"/>
        <v/>
      </c>
      <c r="V27" s="209" t="str">
        <f t="shared" si="15"/>
        <v/>
      </c>
      <c r="W27" s="198" t="str">
        <f t="shared" si="16"/>
        <v/>
      </c>
      <c r="X27" s="210">
        <f t="shared" si="26"/>
        <v>45251</v>
      </c>
      <c r="Y27" s="202" t="str">
        <f t="shared" si="6"/>
        <v/>
      </c>
      <c r="Z27" s="203" t="str">
        <f t="shared" si="33"/>
        <v/>
      </c>
      <c r="AA27" s="203" t="str">
        <f t="shared" si="33"/>
        <v/>
      </c>
      <c r="AB27" s="204" t="str">
        <f t="shared" si="33"/>
        <v/>
      </c>
      <c r="AC27" s="209" t="str">
        <f t="shared" si="18"/>
        <v/>
      </c>
      <c r="AD27" s="198" t="str">
        <f t="shared" si="19"/>
        <v/>
      </c>
      <c r="AE27" s="210">
        <f t="shared" si="27"/>
        <v>45281</v>
      </c>
      <c r="AF27" s="422"/>
      <c r="AG27" s="203" t="str">
        <f t="shared" si="35"/>
        <v xml:space="preserve"> BACH3 ET - Partiels TC - Sem.1 - Ses.1 
BACH3 CLAS. FR - Partiels TC - Sem.1 - Ses.1 </v>
      </c>
      <c r="AH27" s="203" t="str">
        <f t="shared" si="35"/>
        <v xml:space="preserve"> DESSMI1 - Partiels TC - Sem.1 - Ses.1    
</v>
      </c>
      <c r="AI27" s="204" t="str">
        <f t="shared" si="35"/>
        <v/>
      </c>
      <c r="AJ27" s="209" t="str">
        <f t="shared" si="20"/>
        <v/>
      </c>
      <c r="AK27" s="198" t="str">
        <f t="shared" si="21"/>
        <v/>
      </c>
      <c r="AL27" s="210">
        <f t="shared" si="28"/>
        <v>45312</v>
      </c>
      <c r="AM27" s="202" t="str">
        <f t="shared" si="34"/>
        <v/>
      </c>
      <c r="AN27" s="203" t="str">
        <f t="shared" si="30"/>
        <v/>
      </c>
      <c r="AO27" s="204" t="str">
        <f t="shared" si="31"/>
        <v/>
      </c>
      <c r="AP27" s="289" t="str">
        <f t="shared" si="32"/>
        <v/>
      </c>
    </row>
    <row r="28" spans="1:42" s="40" customFormat="1" ht="225" customHeight="1" thickBot="1" x14ac:dyDescent="0.25">
      <c r="A28" s="200" t="str">
        <f t="shared" si="22"/>
        <v/>
      </c>
      <c r="B28" s="189" t="str">
        <f t="shared" si="9"/>
        <v/>
      </c>
      <c r="C28" s="201">
        <f t="shared" si="29"/>
        <v>45160</v>
      </c>
      <c r="D28" s="202" t="str">
        <f t="shared" si="2"/>
        <v/>
      </c>
      <c r="E28" s="203" t="str">
        <f t="shared" si="2"/>
        <v/>
      </c>
      <c r="F28" s="203" t="str">
        <f t="shared" si="2"/>
        <v/>
      </c>
      <c r="G28" s="204" t="str">
        <f t="shared" si="2"/>
        <v/>
      </c>
      <c r="H28" s="200" t="str">
        <f t="shared" si="10"/>
        <v/>
      </c>
      <c r="I28" s="189" t="str">
        <f t="shared" si="11"/>
        <v/>
      </c>
      <c r="J28" s="201">
        <f t="shared" si="24"/>
        <v>45191</v>
      </c>
      <c r="K28" s="202" t="str">
        <f t="shared" si="3"/>
        <v/>
      </c>
      <c r="L28" s="203" t="str">
        <f t="shared" si="3"/>
        <v/>
      </c>
      <c r="M28" s="203" t="str">
        <f t="shared" si="3"/>
        <v/>
      </c>
      <c r="N28" s="204" t="str">
        <f t="shared" si="4"/>
        <v/>
      </c>
      <c r="O28" s="200" t="str">
        <f t="shared" si="12"/>
        <v/>
      </c>
      <c r="P28" s="189" t="str">
        <f t="shared" si="13"/>
        <v/>
      </c>
      <c r="Q28" s="217">
        <f t="shared" si="25"/>
        <v>45221</v>
      </c>
      <c r="R28" s="202" t="str">
        <f t="shared" si="14"/>
        <v/>
      </c>
      <c r="S28" s="203" t="str">
        <f t="shared" si="14"/>
        <v/>
      </c>
      <c r="T28" s="203" t="str">
        <f t="shared" si="14"/>
        <v/>
      </c>
      <c r="U28" s="204" t="str">
        <f t="shared" si="5"/>
        <v/>
      </c>
      <c r="V28" s="209" t="str">
        <f t="shared" si="15"/>
        <v/>
      </c>
      <c r="W28" s="198" t="str">
        <f t="shared" si="16"/>
        <v/>
      </c>
      <c r="X28" s="210">
        <f t="shared" si="26"/>
        <v>45252</v>
      </c>
      <c r="Y28" s="202" t="str">
        <f t="shared" si="6"/>
        <v/>
      </c>
      <c r="Z28" s="203" t="str">
        <f t="shared" si="33"/>
        <v/>
      </c>
      <c r="AA28" s="203" t="str">
        <f t="shared" si="33"/>
        <v/>
      </c>
      <c r="AB28" s="204" t="str">
        <f t="shared" si="33"/>
        <v/>
      </c>
      <c r="AC28" s="209" t="str">
        <f t="shared" si="18"/>
        <v/>
      </c>
      <c r="AD28" s="198" t="str">
        <f t="shared" si="19"/>
        <v/>
      </c>
      <c r="AE28" s="210">
        <f t="shared" si="27"/>
        <v>45282</v>
      </c>
      <c r="AF28" s="202" t="str">
        <f t="shared" ref="AF28:AF37" si="36">IF(IFERROR(VLOOKUP($AE28,EVENEMENTS,COLUMN(AF$6)-(7*(MONTH($AE28)+IF(YEAR($AE28)&lt;&gt;YEAR($C$7),5,0)-MONTH($C$7))),FALSE),"")&lt;&gt;"",IFERROR(IF(VLOOKUP($AE28,EVENEMENTS,IF(AF$6="Services",3,2),FALSE)="","",VLOOKUP($AE28,EVENEMENTS,IF(AF$6="Services",3,2),FALSE)),"") &amp; " " &amp; IFERROR(VLOOKUP($AE28,EVENEMENTS,COLUMN(AF$6)-(7*(MONTH($AE28)+IF(YEAR($AE28)&lt;&gt;YEAR($C$7),5,0)-MONTH($C$7))),FALSE),""),"")</f>
        <v xml:space="preserve"> PGE2/MSc1 - Ateliers - Sem.1 - Ses.1</v>
      </c>
      <c r="AG28" s="203" t="str">
        <f t="shared" si="35"/>
        <v xml:space="preserve"> BACH3 ET - Partiels TC - Sem.1 - Ses.1 </v>
      </c>
      <c r="AH28" s="203" t="str">
        <f t="shared" si="35"/>
        <v xml:space="preserve"> DESSMI1 - Partiels TC - Sem.1 - Ses.1    
</v>
      </c>
      <c r="AI28" s="204" t="str">
        <f t="shared" si="35"/>
        <v/>
      </c>
      <c r="AJ28" s="209">
        <f t="shared" si="20"/>
        <v>4</v>
      </c>
      <c r="AK28" s="198" t="str">
        <f t="shared" si="21"/>
        <v/>
      </c>
      <c r="AL28" s="210">
        <f t="shared" si="28"/>
        <v>45313</v>
      </c>
      <c r="AM28" s="291" t="str">
        <f t="shared" si="34"/>
        <v/>
      </c>
      <c r="AN28" s="287" t="str">
        <f t="shared" si="30"/>
        <v/>
      </c>
      <c r="AO28" s="214" t="str">
        <f t="shared" si="31"/>
        <v/>
      </c>
      <c r="AP28" s="337" t="str">
        <f t="shared" si="32"/>
        <v/>
      </c>
    </row>
    <row r="29" spans="1:42" s="40" customFormat="1" ht="368.45" customHeight="1" thickBot="1" x14ac:dyDescent="0.25">
      <c r="A29" s="200" t="str">
        <f t="shared" si="22"/>
        <v/>
      </c>
      <c r="B29" s="189" t="str">
        <f t="shared" si="9"/>
        <v/>
      </c>
      <c r="C29" s="201">
        <f t="shared" si="29"/>
        <v>45161</v>
      </c>
      <c r="D29" s="202" t="str">
        <f t="shared" si="2"/>
        <v/>
      </c>
      <c r="E29" s="203" t="str">
        <f t="shared" si="2"/>
        <v/>
      </c>
      <c r="F29" s="203" t="str">
        <f t="shared" si="2"/>
        <v/>
      </c>
      <c r="G29" s="204" t="str">
        <f t="shared" si="2"/>
        <v/>
      </c>
      <c r="H29" s="200" t="str">
        <f t="shared" si="10"/>
        <v/>
      </c>
      <c r="I29" s="189" t="str">
        <f t="shared" si="11"/>
        <v/>
      </c>
      <c r="J29" s="201">
        <f t="shared" si="24"/>
        <v>45192</v>
      </c>
      <c r="K29" s="290" t="str">
        <f t="shared" si="3"/>
        <v/>
      </c>
      <c r="L29" s="285" t="str">
        <f t="shared" si="3"/>
        <v/>
      </c>
      <c r="M29" s="203" t="str">
        <f t="shared" si="3"/>
        <v/>
      </c>
      <c r="N29" s="204" t="str">
        <f t="shared" si="4"/>
        <v/>
      </c>
      <c r="O29" s="200">
        <f t="shared" si="12"/>
        <v>43</v>
      </c>
      <c r="P29" s="189" t="str">
        <f t="shared" si="13"/>
        <v/>
      </c>
      <c r="Q29" s="201">
        <f t="shared" si="25"/>
        <v>45222</v>
      </c>
      <c r="R29" s="291" t="str">
        <f t="shared" si="14"/>
        <v/>
      </c>
      <c r="S29" s="287" t="str">
        <f t="shared" si="14"/>
        <v/>
      </c>
      <c r="T29" s="287" t="str">
        <f t="shared" si="14"/>
        <v/>
      </c>
      <c r="U29" s="214" t="str">
        <f t="shared" si="5"/>
        <v/>
      </c>
      <c r="V29" s="209" t="str">
        <f t="shared" si="15"/>
        <v/>
      </c>
      <c r="W29" s="198" t="str">
        <f t="shared" si="16"/>
        <v/>
      </c>
      <c r="X29" s="210">
        <f t="shared" si="26"/>
        <v>45253</v>
      </c>
      <c r="Y29" s="202" t="str">
        <f t="shared" si="6"/>
        <v/>
      </c>
      <c r="Z29" s="203" t="str">
        <f t="shared" si="33"/>
        <v xml:space="preserve"> BACH3 ET - Deadline valid. Info. - partiels TC - Sem.1 - Ses.1                                               </v>
      </c>
      <c r="AA29" s="203" t="str">
        <f t="shared" si="33"/>
        <v/>
      </c>
      <c r="AB29" s="204" t="str">
        <f t="shared" si="33"/>
        <v/>
      </c>
      <c r="AC29" s="209" t="str">
        <f t="shared" si="18"/>
        <v/>
      </c>
      <c r="AD29" s="198" t="str">
        <f t="shared" si="19"/>
        <v/>
      </c>
      <c r="AE29" s="210">
        <f t="shared" si="27"/>
        <v>45283</v>
      </c>
      <c r="AF29" s="202" t="str">
        <f t="shared" si="36"/>
        <v/>
      </c>
      <c r="AG29" s="203" t="str">
        <f t="shared" si="35"/>
        <v/>
      </c>
      <c r="AH29" s="203" t="str">
        <f t="shared" si="35"/>
        <v/>
      </c>
      <c r="AI29" s="204" t="str">
        <f t="shared" si="35"/>
        <v/>
      </c>
      <c r="AJ29" s="209" t="str">
        <f t="shared" si="20"/>
        <v/>
      </c>
      <c r="AK29" s="198" t="str">
        <f t="shared" si="21"/>
        <v/>
      </c>
      <c r="AL29" s="210">
        <f t="shared" si="28"/>
        <v>45314</v>
      </c>
      <c r="AM29" s="202" t="str">
        <f t="shared" si="34"/>
        <v/>
      </c>
      <c r="AN29" s="203" t="str">
        <f t="shared" si="30"/>
        <v/>
      </c>
      <c r="AO29" s="204" t="str">
        <f t="shared" si="31"/>
        <v/>
      </c>
      <c r="AP29" s="289" t="str">
        <f t="shared" si="32"/>
        <v/>
      </c>
    </row>
    <row r="30" spans="1:42" s="40" customFormat="1" ht="375.6" customHeight="1" thickBot="1" x14ac:dyDescent="0.25">
      <c r="A30" s="200" t="str">
        <f t="shared" si="22"/>
        <v/>
      </c>
      <c r="B30" s="189" t="str">
        <f t="shared" si="9"/>
        <v/>
      </c>
      <c r="C30" s="201">
        <f t="shared" si="29"/>
        <v>45162</v>
      </c>
      <c r="D30" s="202" t="str">
        <f t="shared" si="2"/>
        <v/>
      </c>
      <c r="E30" s="203" t="str">
        <f t="shared" si="2"/>
        <v/>
      </c>
      <c r="F30" s="203" t="str">
        <f t="shared" si="2"/>
        <v/>
      </c>
      <c r="G30" s="204" t="str">
        <f t="shared" si="2"/>
        <v/>
      </c>
      <c r="H30" s="200" t="str">
        <f t="shared" si="10"/>
        <v/>
      </c>
      <c r="I30" s="189" t="str">
        <f t="shared" si="11"/>
        <v/>
      </c>
      <c r="J30" s="201">
        <f t="shared" si="24"/>
        <v>45193</v>
      </c>
      <c r="K30" s="290" t="str">
        <f t="shared" si="3"/>
        <v/>
      </c>
      <c r="L30" s="203" t="str">
        <f t="shared" si="3"/>
        <v/>
      </c>
      <c r="M30" s="285" t="str">
        <f t="shared" si="3"/>
        <v/>
      </c>
      <c r="N30" s="204" t="str">
        <f t="shared" si="4"/>
        <v/>
      </c>
      <c r="O30" s="200" t="str">
        <f t="shared" si="12"/>
        <v/>
      </c>
      <c r="P30" s="189" t="str">
        <f t="shared" si="13"/>
        <v/>
      </c>
      <c r="Q30" s="201">
        <f t="shared" si="25"/>
        <v>45223</v>
      </c>
      <c r="R30" s="202" t="str">
        <f t="shared" si="14"/>
        <v/>
      </c>
      <c r="S30" s="203" t="str">
        <f t="shared" si="14"/>
        <v/>
      </c>
      <c r="T30" s="203" t="str">
        <f t="shared" si="14"/>
        <v/>
      </c>
      <c r="U30" s="204" t="str">
        <f t="shared" si="5"/>
        <v/>
      </c>
      <c r="V30" s="209" t="str">
        <f t="shared" si="15"/>
        <v/>
      </c>
      <c r="W30" s="198" t="str">
        <f t="shared" si="16"/>
        <v/>
      </c>
      <c r="X30" s="210">
        <f t="shared" si="26"/>
        <v>45254</v>
      </c>
      <c r="Y30" s="202" t="str">
        <f t="shared" si="6"/>
        <v xml:space="preserve"> PGE2/MSc1 - Deadline valid. Info. - partiels TC - Sem.1 - Ses.1 </v>
      </c>
      <c r="Z30" s="203" t="str">
        <f t="shared" si="33"/>
        <v xml:space="preserve"> BACH2- Deadline envoi sujets - partiels TC - Sem.1 - Ses.1</v>
      </c>
      <c r="AA30" s="203" t="str">
        <f t="shared" si="33"/>
        <v/>
      </c>
      <c r="AB30" s="204" t="str">
        <f t="shared" si="33"/>
        <v/>
      </c>
      <c r="AC30" s="209" t="str">
        <f t="shared" si="18"/>
        <v/>
      </c>
      <c r="AD30" s="198" t="str">
        <f t="shared" si="19"/>
        <v/>
      </c>
      <c r="AE30" s="357">
        <f t="shared" si="27"/>
        <v>45284</v>
      </c>
      <c r="AF30" s="211" t="str">
        <f t="shared" si="36"/>
        <v xml:space="preserve"> Congé Fin d'Année UL</v>
      </c>
      <c r="AG30" s="212" t="str">
        <f t="shared" si="35"/>
        <v xml:space="preserve"> Congé Fin d'Année UL</v>
      </c>
      <c r="AH30" s="212" t="str">
        <f t="shared" si="35"/>
        <v xml:space="preserve"> Congé Fin d'Année UL</v>
      </c>
      <c r="AI30" s="204" t="str">
        <f t="shared" si="35"/>
        <v xml:space="preserve"> Congé Fin d'Année UL</v>
      </c>
      <c r="AJ30" s="209" t="str">
        <f t="shared" si="20"/>
        <v/>
      </c>
      <c r="AK30" s="198" t="str">
        <f t="shared" si="21"/>
        <v/>
      </c>
      <c r="AL30" s="210">
        <f t="shared" si="28"/>
        <v>45315</v>
      </c>
      <c r="AM30" s="202" t="str">
        <f t="shared" si="34"/>
        <v/>
      </c>
      <c r="AN30" s="203" t="str">
        <f t="shared" si="30"/>
        <v/>
      </c>
      <c r="AO30" s="204" t="str">
        <f t="shared" si="31"/>
        <v/>
      </c>
      <c r="AP30" s="289" t="str">
        <f t="shared" si="32"/>
        <v/>
      </c>
    </row>
    <row r="31" spans="1:42" s="40" customFormat="1" ht="364.9" customHeight="1" thickBot="1" x14ac:dyDescent="0.25">
      <c r="A31" s="200" t="str">
        <f t="shared" si="22"/>
        <v/>
      </c>
      <c r="B31" s="189" t="str">
        <f t="shared" si="9"/>
        <v/>
      </c>
      <c r="C31" s="201">
        <f t="shared" si="29"/>
        <v>45163</v>
      </c>
      <c r="D31" s="202" t="str">
        <f t="shared" si="2"/>
        <v/>
      </c>
      <c r="E31" s="203" t="str">
        <f t="shared" si="2"/>
        <v/>
      </c>
      <c r="F31" s="203" t="str">
        <f t="shared" si="2"/>
        <v/>
      </c>
      <c r="G31" s="204" t="str">
        <f t="shared" si="2"/>
        <v/>
      </c>
      <c r="H31" s="200">
        <f t="shared" si="10"/>
        <v>39</v>
      </c>
      <c r="I31" s="189" t="str">
        <f t="shared" si="11"/>
        <v/>
      </c>
      <c r="J31" s="201">
        <f t="shared" si="24"/>
        <v>45194</v>
      </c>
      <c r="K31" s="290" t="str">
        <f t="shared" si="3"/>
        <v/>
      </c>
      <c r="L31" s="286" t="str">
        <f t="shared" si="3"/>
        <v/>
      </c>
      <c r="M31" s="285" t="str">
        <f t="shared" si="3"/>
        <v/>
      </c>
      <c r="N31" s="214" t="str">
        <f t="shared" si="4"/>
        <v/>
      </c>
      <c r="O31" s="200" t="str">
        <f t="shared" si="12"/>
        <v/>
      </c>
      <c r="P31" s="189" t="str">
        <f t="shared" si="13"/>
        <v/>
      </c>
      <c r="Q31" s="201">
        <f t="shared" si="25"/>
        <v>45224</v>
      </c>
      <c r="R31" s="202" t="str">
        <f t="shared" si="14"/>
        <v/>
      </c>
      <c r="S31" s="203" t="str">
        <f t="shared" si="14"/>
        <v/>
      </c>
      <c r="T31" s="203" t="str">
        <f t="shared" si="14"/>
        <v/>
      </c>
      <c r="U31" s="204" t="str">
        <f t="shared" si="5"/>
        <v/>
      </c>
      <c r="V31" s="209" t="str">
        <f t="shared" si="15"/>
        <v/>
      </c>
      <c r="W31" s="198" t="str">
        <f t="shared" si="16"/>
        <v/>
      </c>
      <c r="X31" s="210">
        <f t="shared" si="26"/>
        <v>45255</v>
      </c>
      <c r="Y31" s="202" t="str">
        <f t="shared" si="6"/>
        <v/>
      </c>
      <c r="Z31" s="203" t="str">
        <f t="shared" si="33"/>
        <v/>
      </c>
      <c r="AA31" s="203" t="str">
        <f t="shared" si="33"/>
        <v/>
      </c>
      <c r="AB31" s="204" t="str">
        <f t="shared" si="33"/>
        <v/>
      </c>
      <c r="AC31" s="209">
        <f t="shared" si="18"/>
        <v>52</v>
      </c>
      <c r="AD31" s="198" t="str">
        <f t="shared" si="19"/>
        <v/>
      </c>
      <c r="AE31" s="357">
        <f t="shared" si="27"/>
        <v>45285</v>
      </c>
      <c r="AF31" s="358" t="str">
        <f t="shared" si="36"/>
        <v xml:space="preserve"> Congé Fin d'Année UL</v>
      </c>
      <c r="AG31" s="359" t="str">
        <f t="shared" si="35"/>
        <v xml:space="preserve"> Congé Fin d'Année UL</v>
      </c>
      <c r="AH31" s="359" t="str">
        <f t="shared" si="35"/>
        <v xml:space="preserve"> Congé Fin d'Année UL</v>
      </c>
      <c r="AI31" s="214" t="str">
        <f t="shared" si="35"/>
        <v xml:space="preserve"> Congé Fin d'Année UL</v>
      </c>
      <c r="AJ31" s="209" t="str">
        <f t="shared" si="20"/>
        <v/>
      </c>
      <c r="AK31" s="198" t="str">
        <f t="shared" si="21"/>
        <v/>
      </c>
      <c r="AL31" s="210">
        <f t="shared" si="28"/>
        <v>45316</v>
      </c>
      <c r="AM31" s="202" t="str">
        <f t="shared" si="34"/>
        <v/>
      </c>
      <c r="AN31" s="203" t="str">
        <f t="shared" si="30"/>
        <v/>
      </c>
      <c r="AO31" s="204" t="str">
        <f t="shared" si="31"/>
        <v xml:space="preserve"> MIEX1 - Voir avec Bologne pour rattrap. à distance                                                                                                                                                                                                                       </v>
      </c>
      <c r="AP31" s="289" t="str">
        <f t="shared" si="32"/>
        <v/>
      </c>
    </row>
    <row r="32" spans="1:42" s="40" customFormat="1" ht="325.5" customHeight="1" thickBot="1" x14ac:dyDescent="0.25">
      <c r="A32" s="200" t="str">
        <f t="shared" si="22"/>
        <v/>
      </c>
      <c r="B32" s="189" t="str">
        <f t="shared" si="9"/>
        <v/>
      </c>
      <c r="C32" s="201">
        <f t="shared" si="29"/>
        <v>45164</v>
      </c>
      <c r="D32" s="202" t="str">
        <f t="shared" si="2"/>
        <v/>
      </c>
      <c r="E32" s="203" t="str">
        <f t="shared" si="2"/>
        <v/>
      </c>
      <c r="F32" s="203" t="str">
        <f t="shared" si="2"/>
        <v/>
      </c>
      <c r="G32" s="204" t="str">
        <f t="shared" si="2"/>
        <v/>
      </c>
      <c r="H32" s="200" t="str">
        <f t="shared" si="10"/>
        <v/>
      </c>
      <c r="I32" s="189" t="str">
        <f t="shared" si="11"/>
        <v/>
      </c>
      <c r="J32" s="201">
        <f t="shared" si="24"/>
        <v>45195</v>
      </c>
      <c r="K32" s="202" t="str">
        <f t="shared" si="3"/>
        <v/>
      </c>
      <c r="L32" s="203" t="str">
        <f t="shared" si="3"/>
        <v/>
      </c>
      <c r="M32" s="203" t="str">
        <f t="shared" si="3"/>
        <v/>
      </c>
      <c r="N32" s="204" t="str">
        <f t="shared" si="4"/>
        <v/>
      </c>
      <c r="O32" s="200" t="str">
        <f t="shared" si="12"/>
        <v/>
      </c>
      <c r="P32" s="189" t="str">
        <f t="shared" si="13"/>
        <v/>
      </c>
      <c r="Q32" s="201">
        <f t="shared" si="25"/>
        <v>45225</v>
      </c>
      <c r="R32" s="202" t="str">
        <f t="shared" si="14"/>
        <v/>
      </c>
      <c r="S32" s="203" t="str">
        <f t="shared" si="14"/>
        <v/>
      </c>
      <c r="T32" s="203" t="str">
        <f t="shared" si="14"/>
        <v/>
      </c>
      <c r="U32" s="204" t="str">
        <f t="shared" si="5"/>
        <v/>
      </c>
      <c r="V32" s="209" t="str">
        <f t="shared" si="15"/>
        <v/>
      </c>
      <c r="W32" s="198" t="str">
        <f t="shared" si="16"/>
        <v/>
      </c>
      <c r="X32" s="210">
        <f t="shared" si="26"/>
        <v>45256</v>
      </c>
      <c r="Y32" s="202" t="str">
        <f t="shared" si="6"/>
        <v/>
      </c>
      <c r="Z32" s="285" t="str">
        <f t="shared" si="33"/>
        <v/>
      </c>
      <c r="AA32" s="285" t="str">
        <f t="shared" si="33"/>
        <v/>
      </c>
      <c r="AB32" s="215" t="str">
        <f t="shared" si="33"/>
        <v/>
      </c>
      <c r="AC32" s="209" t="str">
        <f t="shared" si="18"/>
        <v/>
      </c>
      <c r="AD32" s="198" t="str">
        <f t="shared" si="19"/>
        <v/>
      </c>
      <c r="AE32" s="357">
        <f t="shared" si="27"/>
        <v>45286</v>
      </c>
      <c r="AF32" s="211" t="str">
        <f t="shared" si="36"/>
        <v xml:space="preserve"> Congé Fin d'Année UL</v>
      </c>
      <c r="AG32" s="212" t="str">
        <f t="shared" si="35"/>
        <v xml:space="preserve"> Congé Fin d'Année UL</v>
      </c>
      <c r="AH32" s="212" t="str">
        <f t="shared" si="35"/>
        <v xml:space="preserve"> Congé Fin d'Année UL</v>
      </c>
      <c r="AI32" s="213" t="str">
        <f t="shared" si="35"/>
        <v xml:space="preserve"> Congé Fin d'Année UL</v>
      </c>
      <c r="AJ32" s="209" t="str">
        <f t="shared" si="20"/>
        <v/>
      </c>
      <c r="AK32" s="198" t="str">
        <f t="shared" si="21"/>
        <v/>
      </c>
      <c r="AL32" s="210">
        <f t="shared" si="28"/>
        <v>45317</v>
      </c>
      <c r="AM32" s="202" t="str">
        <f t="shared" si="34"/>
        <v xml:space="preserve"> PGE2/MSc1 - Deadline saisie des notes CF - Sem.1 - Ses.1                                                                                                                    PGE3/MSc2 - Deadline saisie des notes CF - Sem.1 - Ses.1              </v>
      </c>
      <c r="AN32" s="203" t="str">
        <f t="shared" si="30"/>
        <v/>
      </c>
      <c r="AO32" s="204" t="str">
        <f t="shared" si="31"/>
        <v xml:space="preserve"> DESSMI1 - Deadline saisie des notes CF - Sem.1 - Ses.1                                                                           DESSMI2 CLAS. + ALT. - Deadline saisie des notes CF - Sem.1 - Ses.1                                                                                                           </v>
      </c>
      <c r="AP32" s="289" t="str">
        <f t="shared" si="32"/>
        <v/>
      </c>
    </row>
    <row r="33" spans="1:42" s="40" customFormat="1" ht="258.75" customHeight="1" thickBot="1" x14ac:dyDescent="0.25">
      <c r="A33" s="200" t="str">
        <f t="shared" si="22"/>
        <v/>
      </c>
      <c r="B33" s="189" t="str">
        <f t="shared" si="9"/>
        <v/>
      </c>
      <c r="C33" s="201">
        <f t="shared" si="29"/>
        <v>45165</v>
      </c>
      <c r="D33" s="202" t="str">
        <f t="shared" si="2"/>
        <v/>
      </c>
      <c r="E33" s="203" t="str">
        <f t="shared" si="2"/>
        <v/>
      </c>
      <c r="F33" s="203" t="str">
        <f t="shared" si="2"/>
        <v/>
      </c>
      <c r="G33" s="204" t="str">
        <f t="shared" si="2"/>
        <v/>
      </c>
      <c r="H33" s="200" t="str">
        <f t="shared" si="10"/>
        <v/>
      </c>
      <c r="I33" s="189" t="str">
        <f t="shared" si="11"/>
        <v/>
      </c>
      <c r="J33" s="201">
        <f t="shared" si="24"/>
        <v>45196</v>
      </c>
      <c r="K33" s="202" t="str">
        <f t="shared" si="3"/>
        <v/>
      </c>
      <c r="L33" s="203" t="str">
        <f t="shared" si="3"/>
        <v/>
      </c>
      <c r="M33" s="203" t="str">
        <f t="shared" si="3"/>
        <v/>
      </c>
      <c r="N33" s="204" t="str">
        <f t="shared" si="4"/>
        <v/>
      </c>
      <c r="O33" s="200" t="str">
        <f t="shared" si="12"/>
        <v/>
      </c>
      <c r="P33" s="189" t="str">
        <f t="shared" si="13"/>
        <v/>
      </c>
      <c r="Q33" s="201">
        <f t="shared" si="25"/>
        <v>45226</v>
      </c>
      <c r="R33" s="202" t="str">
        <f t="shared" si="14"/>
        <v/>
      </c>
      <c r="S33" s="203" t="str">
        <f t="shared" si="14"/>
        <v/>
      </c>
      <c r="T33" s="203" t="str">
        <f t="shared" si="14"/>
        <v/>
      </c>
      <c r="U33" s="204" t="str">
        <f t="shared" si="5"/>
        <v/>
      </c>
      <c r="V33" s="209">
        <f t="shared" si="15"/>
        <v>48</v>
      </c>
      <c r="W33" s="198" t="str">
        <f t="shared" si="16"/>
        <v/>
      </c>
      <c r="X33" s="210">
        <f t="shared" si="26"/>
        <v>45257</v>
      </c>
      <c r="Y33" s="291" t="str">
        <f t="shared" si="6"/>
        <v xml:space="preserve"> PGE1 - Deadline valid. Info. - partiels TC - Sem.1 - Ses.1</v>
      </c>
      <c r="Z33" s="285" t="str">
        <f t="shared" si="33"/>
        <v xml:space="preserve">   BACH3 CLAS. + ALT. FR - Deadline envoi sujets - partiels TC - Sem.1 - Ses.1   </v>
      </c>
      <c r="AA33" s="203" t="str">
        <f t="shared" si="33"/>
        <v xml:space="preserve"> DESSMI2 CLAS. + ALT.  - Deadline envoi sujets - partiels TC - Sem.1 - Ses.1</v>
      </c>
      <c r="AB33" s="215" t="str">
        <f t="shared" si="33"/>
        <v/>
      </c>
      <c r="AC33" s="209" t="str">
        <f t="shared" si="18"/>
        <v/>
      </c>
      <c r="AD33" s="198" t="str">
        <f t="shared" si="19"/>
        <v/>
      </c>
      <c r="AE33" s="357">
        <f t="shared" si="27"/>
        <v>45287</v>
      </c>
      <c r="AF33" s="211" t="str">
        <f t="shared" si="36"/>
        <v xml:space="preserve"> Congé Fin d'Année UL</v>
      </c>
      <c r="AG33" s="212" t="str">
        <f t="shared" si="35"/>
        <v xml:space="preserve"> Congé Fin d'Année UL</v>
      </c>
      <c r="AH33" s="212" t="str">
        <f t="shared" si="35"/>
        <v xml:space="preserve"> Congé Fin d'Année UL</v>
      </c>
      <c r="AI33" s="213" t="str">
        <f t="shared" si="35"/>
        <v xml:space="preserve"> Congé Fin d'Année UL</v>
      </c>
      <c r="AJ33" s="209" t="str">
        <f t="shared" si="20"/>
        <v/>
      </c>
      <c r="AK33" s="198" t="str">
        <f t="shared" si="21"/>
        <v/>
      </c>
      <c r="AL33" s="210">
        <f t="shared" si="28"/>
        <v>45318</v>
      </c>
      <c r="AM33" s="202" t="str">
        <f t="shared" si="34"/>
        <v/>
      </c>
      <c r="AN33" s="203" t="str">
        <f t="shared" si="30"/>
        <v/>
      </c>
      <c r="AO33" s="204" t="str">
        <f t="shared" si="31"/>
        <v/>
      </c>
      <c r="AP33" s="289" t="str">
        <f t="shared" si="32"/>
        <v/>
      </c>
    </row>
    <row r="34" spans="1:42" s="40" customFormat="1" ht="297" customHeight="1" thickBot="1" x14ac:dyDescent="0.25">
      <c r="A34" s="200">
        <f t="shared" si="22"/>
        <v>35</v>
      </c>
      <c r="B34" s="189" t="str">
        <f t="shared" si="9"/>
        <v/>
      </c>
      <c r="C34" s="216">
        <f t="shared" si="29"/>
        <v>45166</v>
      </c>
      <c r="D34" s="291" t="str">
        <f t="shared" si="2"/>
        <v/>
      </c>
      <c r="E34" s="287" t="str">
        <f t="shared" si="2"/>
        <v/>
      </c>
      <c r="F34" s="203" t="str">
        <f t="shared" si="2"/>
        <v/>
      </c>
      <c r="G34" s="214" t="str">
        <f t="shared" si="2"/>
        <v/>
      </c>
      <c r="H34" s="200" t="str">
        <f t="shared" si="10"/>
        <v/>
      </c>
      <c r="I34" s="189" t="str">
        <f t="shared" si="11"/>
        <v/>
      </c>
      <c r="J34" s="201">
        <f t="shared" si="24"/>
        <v>45197</v>
      </c>
      <c r="K34" s="202" t="str">
        <f t="shared" si="3"/>
        <v/>
      </c>
      <c r="L34" s="203" t="str">
        <f t="shared" si="3"/>
        <v/>
      </c>
      <c r="M34" s="286" t="str">
        <f t="shared" si="3"/>
        <v/>
      </c>
      <c r="N34" s="204" t="str">
        <f t="shared" si="4"/>
        <v/>
      </c>
      <c r="O34" s="200" t="str">
        <f t="shared" si="12"/>
        <v/>
      </c>
      <c r="P34" s="189" t="str">
        <f t="shared" si="13"/>
        <v/>
      </c>
      <c r="Q34" s="201">
        <f t="shared" si="25"/>
        <v>45227</v>
      </c>
      <c r="R34" s="202" t="str">
        <f t="shared" si="14"/>
        <v/>
      </c>
      <c r="S34" s="203" t="str">
        <f t="shared" si="14"/>
        <v/>
      </c>
      <c r="T34" s="203" t="str">
        <f t="shared" si="14"/>
        <v/>
      </c>
      <c r="U34" s="204" t="str">
        <f t="shared" si="5"/>
        <v/>
      </c>
      <c r="V34" s="209" t="str">
        <f t="shared" si="15"/>
        <v/>
      </c>
      <c r="W34" s="198" t="str">
        <f t="shared" si="16"/>
        <v/>
      </c>
      <c r="X34" s="210">
        <f t="shared" si="26"/>
        <v>45258</v>
      </c>
      <c r="Y34" s="202" t="str">
        <f t="shared" si="6"/>
        <v xml:space="preserve">  PGE3/MSc2  - Deadline envoi sujets - partiels TC - Sem.1 - Ses.1</v>
      </c>
      <c r="Z34" s="203" t="str">
        <f t="shared" si="33"/>
        <v/>
      </c>
      <c r="AA34" s="203" t="str">
        <f t="shared" si="33"/>
        <v xml:space="preserve"> DESSMI1 - Deadline valid. Info. - partiels TC - Sem.1 - Ses.1                        </v>
      </c>
      <c r="AB34" s="204" t="str">
        <f t="shared" si="33"/>
        <v/>
      </c>
      <c r="AC34" s="209" t="str">
        <f t="shared" si="18"/>
        <v/>
      </c>
      <c r="AD34" s="198" t="str">
        <f t="shared" si="19"/>
        <v/>
      </c>
      <c r="AE34" s="357">
        <f t="shared" si="27"/>
        <v>45288</v>
      </c>
      <c r="AF34" s="211" t="str">
        <f t="shared" si="36"/>
        <v xml:space="preserve"> Congé Fin d'Année UL</v>
      </c>
      <c r="AG34" s="212" t="str">
        <f t="shared" si="35"/>
        <v xml:space="preserve"> Congé Fin d'Année UL</v>
      </c>
      <c r="AH34" s="212" t="str">
        <f t="shared" si="35"/>
        <v xml:space="preserve"> Congé Fin d'Année UL</v>
      </c>
      <c r="AI34" s="213" t="str">
        <f t="shared" si="35"/>
        <v xml:space="preserve"> Congé Fin d'Année UL</v>
      </c>
      <c r="AJ34" s="209" t="str">
        <f t="shared" si="20"/>
        <v/>
      </c>
      <c r="AK34" s="198" t="str">
        <f t="shared" si="21"/>
        <v/>
      </c>
      <c r="AL34" s="210">
        <f t="shared" si="28"/>
        <v>45319</v>
      </c>
      <c r="AM34" s="202" t="str">
        <f t="shared" si="34"/>
        <v/>
      </c>
      <c r="AN34" s="203" t="str">
        <f t="shared" si="30"/>
        <v/>
      </c>
      <c r="AO34" s="204" t="str">
        <f t="shared" si="31"/>
        <v/>
      </c>
      <c r="AP34" s="289" t="str">
        <f t="shared" si="32"/>
        <v/>
      </c>
    </row>
    <row r="35" spans="1:42" s="40" customFormat="1" ht="219.6" customHeight="1" thickBot="1" x14ac:dyDescent="0.25">
      <c r="A35" s="200" t="str">
        <f t="shared" si="22"/>
        <v/>
      </c>
      <c r="B35" s="189" t="str">
        <f t="shared" si="9"/>
        <v/>
      </c>
      <c r="C35" s="201">
        <f>IF(C34&lt;&gt;"",IF(MONTH(C34)=MONTH(C34+1),C34+1,""),"")</f>
        <v>45167</v>
      </c>
      <c r="D35" s="202" t="str">
        <f t="shared" si="2"/>
        <v/>
      </c>
      <c r="E35" s="203" t="str">
        <f t="shared" si="2"/>
        <v/>
      </c>
      <c r="F35" s="203" t="str">
        <f t="shared" si="2"/>
        <v/>
      </c>
      <c r="G35" s="204" t="str">
        <f t="shared" si="2"/>
        <v/>
      </c>
      <c r="H35" s="200" t="str">
        <f t="shared" si="10"/>
        <v/>
      </c>
      <c r="I35" s="189" t="str">
        <f t="shared" si="11"/>
        <v/>
      </c>
      <c r="J35" s="201">
        <f>IF(J34&lt;&gt;"",IF(MONTH(J34)=MONTH(J34+1),J34+1,""),"")</f>
        <v>45198</v>
      </c>
      <c r="K35" s="202" t="str">
        <f t="shared" si="3"/>
        <v/>
      </c>
      <c r="L35" s="203" t="str">
        <f t="shared" si="3"/>
        <v/>
      </c>
      <c r="M35" s="203" t="str">
        <f t="shared" si="3"/>
        <v/>
      </c>
      <c r="N35" s="204" t="str">
        <f t="shared" si="4"/>
        <v/>
      </c>
      <c r="O35" s="200" t="str">
        <f t="shared" si="12"/>
        <v/>
      </c>
      <c r="P35" s="189" t="str">
        <f t="shared" si="13"/>
        <v/>
      </c>
      <c r="Q35" s="201">
        <f>IF(Q34&lt;&gt;"",IF(MONTH(Q34)=MONTH(Q34+1),Q34+1,""),"")</f>
        <v>45228</v>
      </c>
      <c r="R35" s="202" t="str">
        <f t="shared" si="14"/>
        <v/>
      </c>
      <c r="S35" s="203" t="str">
        <f t="shared" si="14"/>
        <v/>
      </c>
      <c r="T35" s="203" t="str">
        <f t="shared" si="14"/>
        <v/>
      </c>
      <c r="U35" s="204" t="str">
        <f t="shared" si="5"/>
        <v/>
      </c>
      <c r="V35" s="209" t="str">
        <f t="shared" si="15"/>
        <v/>
      </c>
      <c r="W35" s="198" t="str">
        <f t="shared" si="16"/>
        <v/>
      </c>
      <c r="X35" s="210">
        <f>IF(X34&lt;&gt;"",IF(MONTH(X34)=MONTH(X34+1),X34+1,""),"")</f>
        <v>45259</v>
      </c>
      <c r="Y35" s="202" t="str">
        <f t="shared" si="6"/>
        <v/>
      </c>
      <c r="Z35" s="285" t="str">
        <f t="shared" si="33"/>
        <v/>
      </c>
      <c r="AA35" s="285" t="str">
        <f t="shared" si="33"/>
        <v/>
      </c>
      <c r="AB35" s="215" t="str">
        <f t="shared" si="33"/>
        <v/>
      </c>
      <c r="AC35" s="209" t="str">
        <f t="shared" si="18"/>
        <v/>
      </c>
      <c r="AD35" s="198" t="str">
        <f t="shared" si="19"/>
        <v/>
      </c>
      <c r="AE35" s="357">
        <f>IF(AE34&lt;&gt;"",IF(MONTH(AE34)=MONTH(AE34+1),AE34+1,""),"")</f>
        <v>45289</v>
      </c>
      <c r="AF35" s="211" t="str">
        <f t="shared" si="36"/>
        <v xml:space="preserve"> Congé Fin d'Année UL</v>
      </c>
      <c r="AG35" s="212" t="str">
        <f t="shared" si="35"/>
        <v xml:space="preserve"> Congé Fin d'Année UL</v>
      </c>
      <c r="AH35" s="212" t="str">
        <f t="shared" si="35"/>
        <v xml:space="preserve"> Congé Fin d'Année UL</v>
      </c>
      <c r="AI35" s="213" t="str">
        <f t="shared" si="35"/>
        <v xml:space="preserve"> Congé Fin d'Année UL</v>
      </c>
      <c r="AJ35" s="209">
        <f t="shared" si="20"/>
        <v>5</v>
      </c>
      <c r="AK35" s="198" t="str">
        <f t="shared" si="21"/>
        <v/>
      </c>
      <c r="AL35" s="210">
        <f>IF(AL34&lt;&gt;"",IF(MONTH(AL34)=MONTH(AL34+1),AL34+1,""),"")</f>
        <v>45320</v>
      </c>
      <c r="AM35" s="291" t="str">
        <f t="shared" si="34"/>
        <v/>
      </c>
      <c r="AN35" s="287" t="str">
        <f t="shared" si="30"/>
        <v/>
      </c>
      <c r="AO35" s="214" t="str">
        <f t="shared" si="31"/>
        <v/>
      </c>
      <c r="AP35" s="337" t="str">
        <f t="shared" si="32"/>
        <v/>
      </c>
    </row>
    <row r="36" spans="1:42" s="40" customFormat="1" ht="212.45" customHeight="1" thickBot="1" x14ac:dyDescent="0.25">
      <c r="A36" s="200" t="str">
        <f t="shared" si="22"/>
        <v/>
      </c>
      <c r="B36" s="189" t="str">
        <f t="shared" si="9"/>
        <v/>
      </c>
      <c r="C36" s="201">
        <f t="shared" si="29"/>
        <v>45168</v>
      </c>
      <c r="D36" s="202" t="str">
        <f t="shared" si="2"/>
        <v/>
      </c>
      <c r="E36" s="203" t="str">
        <f t="shared" si="2"/>
        <v/>
      </c>
      <c r="F36" s="203" t="str">
        <f t="shared" si="2"/>
        <v/>
      </c>
      <c r="G36" s="204" t="str">
        <f t="shared" si="2"/>
        <v/>
      </c>
      <c r="H36" s="200" t="str">
        <f t="shared" si="10"/>
        <v/>
      </c>
      <c r="I36" s="189" t="str">
        <f t="shared" si="11"/>
        <v/>
      </c>
      <c r="J36" s="218">
        <f t="shared" si="24"/>
        <v>45199</v>
      </c>
      <c r="K36" s="219" t="str">
        <f t="shared" si="3"/>
        <v/>
      </c>
      <c r="L36" s="220" t="str">
        <f t="shared" si="3"/>
        <v/>
      </c>
      <c r="M36" s="287" t="str">
        <f t="shared" si="3"/>
        <v/>
      </c>
      <c r="N36" s="221" t="str">
        <f t="shared" si="4"/>
        <v/>
      </c>
      <c r="O36" s="200">
        <f t="shared" si="12"/>
        <v>44</v>
      </c>
      <c r="P36" s="189" t="str">
        <f t="shared" si="13"/>
        <v/>
      </c>
      <c r="Q36" s="201">
        <f t="shared" si="25"/>
        <v>45229</v>
      </c>
      <c r="R36" s="291" t="str">
        <f t="shared" si="14"/>
        <v/>
      </c>
      <c r="S36" s="287" t="str">
        <f t="shared" si="14"/>
        <v/>
      </c>
      <c r="T36" s="287" t="str">
        <f t="shared" si="14"/>
        <v/>
      </c>
      <c r="U36" s="214" t="str">
        <f t="shared" si="5"/>
        <v/>
      </c>
      <c r="V36" s="209" t="str">
        <f t="shared" si="15"/>
        <v/>
      </c>
      <c r="W36" s="198" t="str">
        <f t="shared" si="16"/>
        <v/>
      </c>
      <c r="X36" s="222">
        <f t="shared" si="26"/>
        <v>45260</v>
      </c>
      <c r="Y36" s="219" t="str">
        <f t="shared" si="6"/>
        <v/>
      </c>
      <c r="Z36" s="220" t="str">
        <f t="shared" si="33"/>
        <v xml:space="preserve"> BACH3 ET - Deadline envoi sujets - partiels TC - Sem.1 - Ses.1                                                                                </v>
      </c>
      <c r="AA36" s="220" t="str">
        <f t="shared" si="33"/>
        <v/>
      </c>
      <c r="AB36" s="221" t="str">
        <f t="shared" si="33"/>
        <v/>
      </c>
      <c r="AC36" s="209" t="str">
        <f t="shared" si="18"/>
        <v/>
      </c>
      <c r="AD36" s="198" t="str">
        <f t="shared" si="19"/>
        <v/>
      </c>
      <c r="AE36" s="357">
        <f t="shared" si="27"/>
        <v>45290</v>
      </c>
      <c r="AF36" s="211" t="str">
        <f t="shared" si="36"/>
        <v xml:space="preserve"> Congé Fin d'Année UL</v>
      </c>
      <c r="AG36" s="212" t="str">
        <f t="shared" si="35"/>
        <v xml:space="preserve"> Congé Fin d'Année UL</v>
      </c>
      <c r="AH36" s="212" t="str">
        <f t="shared" si="35"/>
        <v xml:space="preserve"> Congé Fin d'Année UL</v>
      </c>
      <c r="AI36" s="213" t="str">
        <f t="shared" si="35"/>
        <v xml:space="preserve"> Congé Fin d'Année UL</v>
      </c>
      <c r="AJ36" s="209" t="str">
        <f t="shared" si="20"/>
        <v/>
      </c>
      <c r="AK36" s="198" t="str">
        <f t="shared" si="21"/>
        <v/>
      </c>
      <c r="AL36" s="210">
        <f t="shared" si="28"/>
        <v>45321</v>
      </c>
      <c r="AM36" s="202" t="str">
        <f t="shared" si="34"/>
        <v/>
      </c>
      <c r="AN36" s="203" t="str">
        <f t="shared" si="30"/>
        <v/>
      </c>
      <c r="AO36" s="204" t="str">
        <f t="shared" si="31"/>
        <v/>
      </c>
      <c r="AP36" s="289" t="str">
        <f t="shared" si="32"/>
        <v/>
      </c>
    </row>
    <row r="37" spans="1:42" s="40" customFormat="1" ht="236.45" customHeight="1" thickBot="1" x14ac:dyDescent="0.25">
      <c r="A37" s="352" t="str">
        <f t="shared" si="22"/>
        <v/>
      </c>
      <c r="B37" s="225" t="str">
        <f t="shared" si="9"/>
        <v/>
      </c>
      <c r="C37" s="218">
        <f t="shared" si="29"/>
        <v>45169</v>
      </c>
      <c r="D37" s="219" t="str">
        <f t="shared" si="2"/>
        <v/>
      </c>
      <c r="E37" s="220" t="str">
        <f t="shared" si="2"/>
        <v/>
      </c>
      <c r="F37" s="220" t="str">
        <f t="shared" si="2"/>
        <v/>
      </c>
      <c r="G37" s="221" t="str">
        <f t="shared" si="2"/>
        <v/>
      </c>
      <c r="H37" s="353"/>
      <c r="I37" s="354"/>
      <c r="J37" s="355"/>
      <c r="K37" s="356" t="s">
        <v>173</v>
      </c>
      <c r="L37" s="355"/>
      <c r="M37" s="355"/>
      <c r="N37" s="355"/>
      <c r="O37" s="224" t="str">
        <f t="shared" si="12"/>
        <v/>
      </c>
      <c r="P37" s="225" t="str">
        <f t="shared" si="13"/>
        <v/>
      </c>
      <c r="Q37" s="218">
        <f t="shared" si="25"/>
        <v>45230</v>
      </c>
      <c r="R37" s="219" t="str">
        <f t="shared" si="14"/>
        <v/>
      </c>
      <c r="S37" s="220" t="str">
        <f t="shared" si="14"/>
        <v/>
      </c>
      <c r="T37" s="220" t="str">
        <f t="shared" si="14"/>
        <v/>
      </c>
      <c r="U37" s="221" t="str">
        <f t="shared" si="5"/>
        <v/>
      </c>
      <c r="V37" s="340" t="str">
        <f t="shared" ref="V37" si="37">IF(X37&lt;&gt;"",IF(WEEKDAY(X37,2)=1,WEEKNUM(X37,12),""),"")</f>
        <v/>
      </c>
      <c r="W37" s="341" t="e">
        <f t="shared" si="16"/>
        <v>#VALUE!</v>
      </c>
      <c r="X37" s="342" t="str">
        <f t="shared" si="26"/>
        <v/>
      </c>
      <c r="Y37" s="343" t="str">
        <f t="shared" si="6"/>
        <v/>
      </c>
      <c r="Z37" s="343" t="str">
        <f t="shared" si="33"/>
        <v/>
      </c>
      <c r="AA37" s="343" t="str">
        <f t="shared" si="33"/>
        <v/>
      </c>
      <c r="AB37" s="344" t="str">
        <f t="shared" si="33"/>
        <v/>
      </c>
      <c r="AC37" s="345" t="str">
        <f t="shared" si="18"/>
        <v/>
      </c>
      <c r="AD37" s="226" t="str">
        <f t="shared" si="19"/>
        <v/>
      </c>
      <c r="AE37" s="360">
        <f t="shared" si="27"/>
        <v>45291</v>
      </c>
      <c r="AF37" s="361" t="str">
        <f t="shared" si="36"/>
        <v xml:space="preserve"> Congé Fin d'Année UL</v>
      </c>
      <c r="AG37" s="362" t="str">
        <f t="shared" si="35"/>
        <v xml:space="preserve"> Congé Fin d'Année UL</v>
      </c>
      <c r="AH37" s="362" t="str">
        <f t="shared" si="35"/>
        <v xml:space="preserve"> Congé Fin d'Année UL</v>
      </c>
      <c r="AI37" s="221" t="str">
        <f t="shared" si="35"/>
        <v xml:space="preserve"> Congé Fin d'Année UL</v>
      </c>
      <c r="AJ37" s="345" t="str">
        <f t="shared" si="20"/>
        <v/>
      </c>
      <c r="AK37" s="226" t="str">
        <f t="shared" si="21"/>
        <v/>
      </c>
      <c r="AL37" s="227">
        <f t="shared" si="28"/>
        <v>45322</v>
      </c>
      <c r="AM37" s="219" t="str">
        <f t="shared" si="34"/>
        <v/>
      </c>
      <c r="AN37" s="220" t="str">
        <f t="shared" si="30"/>
        <v/>
      </c>
      <c r="AO37" s="221" t="str">
        <f t="shared" si="31"/>
        <v/>
      </c>
      <c r="AP37" s="338" t="str">
        <f t="shared" si="32"/>
        <v/>
      </c>
    </row>
    <row r="38" spans="1:42" s="40" customFormat="1" ht="37.15" customHeight="1" x14ac:dyDescent="0.2">
      <c r="A38" s="183"/>
      <c r="B38" s="183"/>
      <c r="C38" s="184"/>
      <c r="D38" s="185" t="s">
        <v>31</v>
      </c>
      <c r="E38" s="184"/>
      <c r="F38" s="184"/>
      <c r="G38" s="183"/>
      <c r="H38" s="229"/>
      <c r="I38" s="183"/>
      <c r="J38" s="184"/>
      <c r="K38" s="184"/>
      <c r="L38" s="184"/>
      <c r="M38" s="184"/>
      <c r="N38" s="183"/>
      <c r="O38" s="183"/>
      <c r="P38" s="183"/>
      <c r="Q38" s="184"/>
      <c r="R38" s="185" t="s">
        <v>48</v>
      </c>
      <c r="S38" s="184"/>
      <c r="T38" s="184"/>
      <c r="U38" s="183"/>
      <c r="V38" s="183"/>
      <c r="W38" s="183"/>
      <c r="X38" s="184"/>
      <c r="Y38" s="184"/>
      <c r="Z38" s="184"/>
      <c r="AA38" s="184"/>
      <c r="AB38" s="184"/>
      <c r="AC38" s="183"/>
      <c r="AD38" s="183"/>
      <c r="AE38" s="184"/>
      <c r="AF38" s="185"/>
      <c r="AG38" s="184"/>
      <c r="AH38" s="184"/>
      <c r="AI38" s="183"/>
      <c r="AJ38" s="183"/>
      <c r="AK38" s="183"/>
      <c r="AL38" s="184"/>
      <c r="AM38" s="185"/>
      <c r="AN38" s="184"/>
      <c r="AO38" s="184"/>
      <c r="AP38" s="183"/>
    </row>
    <row r="39" spans="1:42" s="40" customFormat="1" ht="40.15" customHeight="1" x14ac:dyDescent="0.2">
      <c r="A39" s="183"/>
      <c r="B39" s="183"/>
      <c r="C39" s="184"/>
      <c r="D39" s="185" t="s">
        <v>32</v>
      </c>
      <c r="E39" s="184"/>
      <c r="F39" s="184"/>
      <c r="G39" s="184"/>
      <c r="H39" s="229"/>
      <c r="I39" s="183"/>
      <c r="J39" s="184"/>
      <c r="K39" s="184"/>
      <c r="L39" s="184"/>
      <c r="M39" s="184"/>
      <c r="N39" s="183"/>
      <c r="O39" s="183"/>
      <c r="P39" s="183"/>
      <c r="Q39" s="184"/>
      <c r="R39" s="185" t="s">
        <v>33</v>
      </c>
      <c r="S39" s="184"/>
      <c r="T39" s="184"/>
      <c r="U39" s="183"/>
      <c r="V39" s="183"/>
      <c r="W39" s="183"/>
      <c r="X39" s="184"/>
      <c r="Y39" s="184"/>
      <c r="Z39" s="184"/>
      <c r="AA39" s="184"/>
      <c r="AB39" s="184"/>
      <c r="AC39" s="183"/>
      <c r="AD39" s="183"/>
      <c r="AE39" s="184"/>
      <c r="AF39" s="185"/>
      <c r="AG39" s="184"/>
      <c r="AH39" s="184"/>
      <c r="AI39" s="184"/>
      <c r="AJ39" s="183"/>
      <c r="AK39" s="183"/>
      <c r="AL39" s="184"/>
      <c r="AM39" s="184"/>
      <c r="AN39" s="184"/>
      <c r="AO39" s="184"/>
      <c r="AP39" s="184"/>
    </row>
    <row r="40" spans="1:42" s="40" customFormat="1" ht="43.5" x14ac:dyDescent="0.2">
      <c r="A40" s="183"/>
      <c r="B40" s="183"/>
      <c r="C40" s="184"/>
      <c r="D40" s="184"/>
      <c r="E40" s="184"/>
      <c r="F40" s="184"/>
      <c r="G40" s="184"/>
      <c r="H40" s="183"/>
      <c r="I40" s="183"/>
      <c r="J40" s="184"/>
      <c r="K40" s="184"/>
      <c r="L40" s="184"/>
      <c r="M40" s="184"/>
      <c r="N40" s="183"/>
      <c r="O40" s="183"/>
      <c r="P40" s="183"/>
      <c r="Q40" s="184"/>
      <c r="R40" s="184"/>
      <c r="S40" s="184"/>
      <c r="T40" s="184"/>
      <c r="U40" s="183"/>
      <c r="V40" s="183"/>
      <c r="W40" s="183"/>
      <c r="X40" s="184"/>
      <c r="Y40" s="184"/>
      <c r="Z40" s="184"/>
      <c r="AA40" s="184"/>
      <c r="AB40" s="184"/>
      <c r="AC40" s="183"/>
      <c r="AD40" s="183"/>
      <c r="AE40" s="184"/>
      <c r="AF40" s="185"/>
      <c r="AG40" s="184"/>
      <c r="AH40" s="184"/>
      <c r="AI40" s="184"/>
      <c r="AJ40" s="183"/>
      <c r="AK40" s="183"/>
      <c r="AL40" s="184"/>
      <c r="AM40" s="184"/>
      <c r="AN40" s="184"/>
      <c r="AO40" s="184"/>
      <c r="AP40" s="184"/>
    </row>
    <row r="41" spans="1:42" ht="43.5" x14ac:dyDescent="0.2">
      <c r="A41" s="183"/>
      <c r="B41" s="183"/>
      <c r="C41" s="184"/>
      <c r="D41" s="184"/>
      <c r="E41" s="184"/>
      <c r="F41" s="184"/>
      <c r="G41" s="184"/>
      <c r="H41" s="183"/>
      <c r="I41" s="183"/>
      <c r="J41" s="184"/>
      <c r="K41" s="184"/>
      <c r="L41" s="184"/>
      <c r="M41" s="184"/>
      <c r="N41" s="183"/>
      <c r="O41" s="183"/>
      <c r="P41" s="183"/>
      <c r="Q41" s="184"/>
      <c r="R41" s="184"/>
      <c r="S41" s="184"/>
      <c r="T41" s="184"/>
      <c r="U41" s="183"/>
      <c r="V41" s="183"/>
      <c r="W41" s="183"/>
      <c r="X41" s="184"/>
      <c r="Y41" s="184"/>
      <c r="Z41" s="184"/>
      <c r="AA41" s="184"/>
      <c r="AB41" s="184"/>
      <c r="AC41" s="183"/>
      <c r="AD41" s="183"/>
      <c r="AE41" s="184"/>
      <c r="AF41" s="184"/>
      <c r="AG41" s="184"/>
      <c r="AH41" s="184"/>
      <c r="AI41" s="184"/>
      <c r="AJ41" s="183"/>
      <c r="AK41" s="183"/>
      <c r="AL41" s="184"/>
      <c r="AM41" s="184"/>
      <c r="AN41" s="184"/>
      <c r="AO41" s="184"/>
      <c r="AP41" s="184"/>
    </row>
    <row r="42" spans="1:42" ht="43.5" x14ac:dyDescent="0.2">
      <c r="A42" s="183"/>
      <c r="B42" s="183"/>
      <c r="C42" s="184"/>
      <c r="D42" s="184"/>
      <c r="E42" s="184"/>
      <c r="F42" s="184"/>
      <c r="G42" s="184"/>
      <c r="H42" s="183"/>
      <c r="I42" s="183"/>
      <c r="J42" s="184"/>
      <c r="K42" s="184"/>
      <c r="L42" s="184"/>
      <c r="M42" s="184"/>
      <c r="N42" s="183"/>
      <c r="O42" s="183"/>
      <c r="P42" s="183"/>
      <c r="Q42" s="184"/>
      <c r="R42" s="184"/>
      <c r="S42" s="184"/>
      <c r="T42" s="184"/>
      <c r="U42" s="183"/>
      <c r="V42" s="183"/>
      <c r="W42" s="183"/>
      <c r="X42" s="184"/>
      <c r="Y42" s="184"/>
      <c r="Z42" s="184"/>
      <c r="AA42" s="184"/>
      <c r="AB42" s="184"/>
      <c r="AC42" s="183"/>
      <c r="AD42" s="183"/>
      <c r="AE42" s="184"/>
      <c r="AF42" s="184"/>
      <c r="AG42" s="184"/>
      <c r="AH42" s="184"/>
      <c r="AI42" s="184"/>
      <c r="AJ42" s="183"/>
      <c r="AK42" s="183"/>
      <c r="AL42" s="184"/>
      <c r="AM42" s="184"/>
      <c r="AN42" s="184"/>
      <c r="AO42" s="184"/>
      <c r="AP42" s="184"/>
    </row>
    <row r="43" spans="1:42" ht="43.5" x14ac:dyDescent="0.2">
      <c r="A43" s="183"/>
      <c r="B43" s="183"/>
      <c r="C43" s="184"/>
      <c r="D43" s="184"/>
      <c r="E43" s="184"/>
      <c r="F43" s="184"/>
      <c r="G43" s="184"/>
      <c r="H43" s="183"/>
      <c r="I43" s="183"/>
      <c r="J43" s="184"/>
      <c r="K43" s="184"/>
      <c r="L43" s="184"/>
      <c r="M43" s="184"/>
      <c r="N43" s="183"/>
      <c r="O43" s="183"/>
      <c r="P43" s="183"/>
      <c r="Q43" s="184"/>
      <c r="R43" s="184"/>
      <c r="S43" s="184"/>
      <c r="T43" s="184"/>
      <c r="U43" s="183"/>
      <c r="V43" s="183"/>
      <c r="W43" s="183"/>
      <c r="X43" s="184"/>
      <c r="Y43" s="184"/>
      <c r="Z43" s="184"/>
      <c r="AA43" s="184"/>
      <c r="AB43" s="184"/>
      <c r="AC43" s="183"/>
      <c r="AD43" s="183"/>
      <c r="AE43" s="184"/>
      <c r="AF43" s="184"/>
      <c r="AG43" s="184"/>
      <c r="AH43" s="184"/>
      <c r="AI43" s="184"/>
      <c r="AJ43" s="183"/>
      <c r="AK43" s="183"/>
      <c r="AL43" s="184"/>
      <c r="AM43" s="184"/>
      <c r="AN43" s="184"/>
      <c r="AO43" s="184"/>
      <c r="AP43" s="184"/>
    </row>
    <row r="44" spans="1:42" ht="43.5" x14ac:dyDescent="0.2">
      <c r="A44" s="183"/>
      <c r="B44" s="183"/>
      <c r="C44" s="184"/>
      <c r="D44" s="184"/>
      <c r="E44" s="184"/>
      <c r="F44" s="184"/>
      <c r="G44" s="184"/>
      <c r="H44" s="183"/>
      <c r="I44" s="183"/>
      <c r="J44" s="184"/>
      <c r="K44" s="184"/>
      <c r="L44" s="184"/>
      <c r="M44" s="184"/>
      <c r="N44" s="183"/>
      <c r="O44" s="183"/>
      <c r="P44" s="183"/>
      <c r="Q44" s="184"/>
      <c r="R44" s="184"/>
      <c r="S44" s="184"/>
      <c r="T44" s="184"/>
      <c r="U44" s="183"/>
      <c r="V44" s="183"/>
      <c r="W44" s="183"/>
      <c r="X44" s="184"/>
      <c r="Y44" s="184"/>
      <c r="Z44" s="184"/>
      <c r="AA44" s="184"/>
      <c r="AB44" s="184"/>
      <c r="AC44" s="183"/>
      <c r="AD44" s="183"/>
      <c r="AE44" s="184"/>
      <c r="AF44" s="184"/>
      <c r="AG44" s="184"/>
      <c r="AH44" s="184"/>
      <c r="AI44" s="184"/>
      <c r="AJ44" s="183"/>
      <c r="AK44" s="183"/>
      <c r="AL44" s="184"/>
      <c r="AM44" s="184"/>
      <c r="AN44" s="184"/>
      <c r="AO44" s="184"/>
      <c r="AP44" s="184"/>
    </row>
    <row r="45" spans="1:42" ht="43.5" x14ac:dyDescent="0.2">
      <c r="A45" s="183"/>
      <c r="B45" s="183"/>
      <c r="C45" s="184"/>
      <c r="D45" s="184"/>
      <c r="E45" s="184"/>
      <c r="F45" s="184"/>
      <c r="G45" s="184"/>
      <c r="H45" s="183"/>
      <c r="I45" s="183"/>
      <c r="J45" s="184"/>
      <c r="K45" s="184"/>
      <c r="L45" s="184"/>
      <c r="M45" s="184"/>
      <c r="N45" s="183"/>
      <c r="O45" s="183"/>
      <c r="P45" s="183"/>
      <c r="Q45" s="184"/>
      <c r="R45" s="184"/>
      <c r="S45" s="184"/>
      <c r="T45" s="184"/>
      <c r="U45" s="183"/>
      <c r="V45" s="183"/>
      <c r="W45" s="183"/>
      <c r="X45" s="184"/>
      <c r="Y45" s="184"/>
      <c r="Z45" s="184"/>
      <c r="AA45" s="184"/>
      <c r="AB45" s="184"/>
      <c r="AC45" s="183"/>
      <c r="AD45" s="183"/>
      <c r="AE45" s="184"/>
      <c r="AF45" s="184"/>
      <c r="AG45" s="184"/>
      <c r="AH45" s="184"/>
      <c r="AI45" s="184"/>
      <c r="AJ45" s="183"/>
      <c r="AK45" s="183"/>
      <c r="AL45" s="184"/>
      <c r="AM45" s="184"/>
      <c r="AN45" s="184"/>
      <c r="AO45" s="184"/>
      <c r="AP45" s="184"/>
    </row>
    <row r="46" spans="1:42" ht="43.5" x14ac:dyDescent="0.2">
      <c r="A46" s="183"/>
      <c r="B46" s="183"/>
      <c r="C46" s="184"/>
      <c r="D46" s="184"/>
      <c r="E46" s="184"/>
      <c r="F46" s="184"/>
      <c r="G46" s="184"/>
      <c r="H46" s="183"/>
      <c r="I46" s="183"/>
      <c r="J46" s="184"/>
      <c r="K46" s="184"/>
      <c r="L46" s="184"/>
      <c r="M46" s="184"/>
      <c r="N46" s="183"/>
      <c r="O46" s="183"/>
      <c r="P46" s="183"/>
      <c r="Q46" s="184"/>
      <c r="R46" s="184"/>
      <c r="S46" s="184"/>
      <c r="T46" s="184"/>
      <c r="U46" s="183"/>
      <c r="V46" s="183"/>
      <c r="W46" s="183"/>
      <c r="X46" s="184"/>
      <c r="Y46" s="184"/>
      <c r="Z46" s="184"/>
      <c r="AA46" s="184"/>
      <c r="AB46" s="184"/>
      <c r="AC46" s="183"/>
      <c r="AD46" s="183"/>
      <c r="AE46" s="184"/>
      <c r="AF46" s="184"/>
      <c r="AG46" s="184"/>
      <c r="AH46" s="184"/>
      <c r="AI46" s="184"/>
      <c r="AJ46" s="183"/>
      <c r="AK46" s="183"/>
      <c r="AL46" s="184"/>
      <c r="AM46" s="184"/>
      <c r="AN46" s="184"/>
      <c r="AO46" s="184"/>
      <c r="AP46" s="184"/>
    </row>
    <row r="47" spans="1:42" ht="43.5" x14ac:dyDescent="0.2">
      <c r="A47" s="183"/>
      <c r="B47" s="183"/>
      <c r="C47" s="184"/>
      <c r="D47" s="184"/>
      <c r="E47" s="184"/>
      <c r="F47" s="184"/>
      <c r="G47" s="184"/>
      <c r="H47" s="183"/>
      <c r="I47" s="183"/>
      <c r="J47" s="184"/>
      <c r="K47" s="184"/>
      <c r="L47" s="184"/>
      <c r="M47" s="184"/>
      <c r="N47" s="183"/>
      <c r="O47" s="183"/>
      <c r="P47" s="183"/>
      <c r="Q47" s="184"/>
      <c r="R47" s="184"/>
      <c r="S47" s="184"/>
      <c r="T47" s="184"/>
      <c r="U47" s="183"/>
      <c r="V47" s="183"/>
      <c r="W47" s="183"/>
      <c r="X47" s="184"/>
      <c r="Y47" s="184"/>
      <c r="Z47" s="184"/>
      <c r="AA47" s="184"/>
      <c r="AB47" s="184"/>
      <c r="AC47" s="183"/>
      <c r="AD47" s="183"/>
      <c r="AE47" s="184"/>
      <c r="AF47" s="184"/>
      <c r="AG47" s="184"/>
      <c r="AH47" s="184"/>
      <c r="AI47" s="184"/>
      <c r="AJ47" s="183"/>
      <c r="AK47" s="183"/>
      <c r="AL47" s="184"/>
      <c r="AM47" s="184"/>
      <c r="AN47" s="184"/>
      <c r="AO47" s="184"/>
      <c r="AP47" s="184"/>
    </row>
    <row r="48" spans="1:42" ht="43.5" x14ac:dyDescent="0.2">
      <c r="A48" s="183"/>
      <c r="B48" s="183"/>
      <c r="C48" s="184"/>
      <c r="D48" s="184"/>
      <c r="E48" s="184"/>
      <c r="F48" s="184"/>
      <c r="G48" s="184"/>
      <c r="H48" s="183"/>
      <c r="I48" s="183"/>
      <c r="J48" s="184"/>
      <c r="K48" s="184"/>
      <c r="L48" s="184"/>
      <c r="M48" s="184"/>
      <c r="N48" s="183"/>
      <c r="O48" s="183"/>
      <c r="P48" s="183"/>
      <c r="Q48" s="184"/>
      <c r="R48" s="184"/>
      <c r="S48" s="184"/>
      <c r="T48" s="184"/>
      <c r="U48" s="183"/>
      <c r="V48" s="183"/>
      <c r="W48" s="183"/>
      <c r="X48" s="184"/>
      <c r="Y48" s="184"/>
      <c r="Z48" s="184"/>
      <c r="AA48" s="184"/>
      <c r="AB48" s="184"/>
      <c r="AC48" s="183"/>
      <c r="AD48" s="183"/>
      <c r="AE48" s="184"/>
      <c r="AF48" s="184"/>
      <c r="AG48" s="184"/>
      <c r="AH48" s="184"/>
      <c r="AI48" s="184"/>
      <c r="AJ48" s="183"/>
      <c r="AK48" s="183"/>
      <c r="AL48" s="184"/>
      <c r="AM48" s="184"/>
      <c r="AN48" s="184"/>
      <c r="AO48" s="184"/>
      <c r="AP48" s="184"/>
    </row>
    <row r="49" spans="1:42" ht="43.5" x14ac:dyDescent="0.2">
      <c r="A49" s="183"/>
      <c r="B49" s="183"/>
      <c r="C49" s="184"/>
      <c r="D49" s="184"/>
      <c r="E49" s="184"/>
      <c r="F49" s="184"/>
      <c r="G49" s="184"/>
      <c r="H49" s="183"/>
      <c r="I49" s="183"/>
      <c r="J49" s="184"/>
      <c r="K49" s="184"/>
      <c r="L49" s="184"/>
      <c r="M49" s="184"/>
      <c r="N49" s="183"/>
      <c r="O49" s="183"/>
      <c r="P49" s="183"/>
      <c r="Q49" s="184"/>
      <c r="R49" s="184"/>
      <c r="S49" s="184"/>
      <c r="T49" s="184"/>
      <c r="U49" s="183"/>
      <c r="V49" s="183"/>
      <c r="W49" s="183"/>
      <c r="X49" s="184"/>
      <c r="Y49" s="184"/>
      <c r="Z49" s="184"/>
      <c r="AA49" s="184"/>
      <c r="AB49" s="184"/>
      <c r="AC49" s="183"/>
      <c r="AD49" s="183"/>
      <c r="AE49" s="184"/>
      <c r="AF49" s="184"/>
      <c r="AG49" s="184"/>
      <c r="AH49" s="184"/>
      <c r="AI49" s="184"/>
      <c r="AJ49" s="183"/>
      <c r="AK49" s="183"/>
      <c r="AL49" s="184"/>
      <c r="AM49" s="184"/>
      <c r="AN49" s="184"/>
      <c r="AO49" s="184"/>
      <c r="AP49" s="184"/>
    </row>
    <row r="50" spans="1:42" ht="25.5" x14ac:dyDescent="0.2"/>
    <row r="51" spans="1:42" ht="25.5" x14ac:dyDescent="0.2"/>
    <row r="52" spans="1:42" ht="25.5" x14ac:dyDescent="0.2"/>
    <row r="53" spans="1:42" ht="25.5" x14ac:dyDescent="0.2"/>
  </sheetData>
  <mergeCells count="17">
    <mergeCell ref="A2:AP2"/>
    <mergeCell ref="AJ5:AP5"/>
    <mergeCell ref="AJ4:AM4"/>
    <mergeCell ref="A4:D4"/>
    <mergeCell ref="H4:K4"/>
    <mergeCell ref="O4:R4"/>
    <mergeCell ref="AC4:AF4"/>
    <mergeCell ref="V4:Y4"/>
    <mergeCell ref="A5:G5"/>
    <mergeCell ref="H5:N5"/>
    <mergeCell ref="O5:U5"/>
    <mergeCell ref="V5:AB5"/>
    <mergeCell ref="AC5:AI5"/>
    <mergeCell ref="AG17:AG19"/>
    <mergeCell ref="AN21:AN25"/>
    <mergeCell ref="AM14:AM17"/>
    <mergeCell ref="AF25:AF27"/>
  </mergeCells>
  <conditionalFormatting sqref="C7:C37">
    <cfRule type="expression" dxfId="422" priority="1022">
      <formula>OR(TEXT(C7,"jj/mm")="01/01",TEXT(C7,"jj/mm")="01/11",TEXT(C7,"jj/mm")="11/11",TEXT(C7,"jj/mm")="14/07",TEXT(C7,"jj/mm")="15/08",TEXT(C7,"jj/mm")="01/05",TEXT(C7,"jj/mm")="25/12",TEXT(C7,"jj/mm")="08/05")</formula>
    </cfRule>
    <cfRule type="expression" dxfId="421" priority="1075">
      <formula>WEEKDAY(C7,2)=7</formula>
    </cfRule>
  </conditionalFormatting>
  <conditionalFormatting sqref="D7:G37">
    <cfRule type="expression" dxfId="420" priority="389">
      <formula>OR(TEXT($C7,"jj/mm")="01/01",TEXT($C7,"jj/mm")="01/11",TEXT($C7,"jj/mm")="11/11",TEXT($C7,"jj/mm")="14/07",TEXT($C7,"jj/mm")="15/08",TEXT($C7,"jj/mm")="01/05",TEXT($C7,"jj/mm")="25/12",TEXT($C7,"jj/mm")="08/05")</formula>
    </cfRule>
    <cfRule type="expression" dxfId="419" priority="390">
      <formula>WEEKDAY($C7,2)=7</formula>
    </cfRule>
  </conditionalFormatting>
  <conditionalFormatting sqref="C8:C37">
    <cfRule type="expression" dxfId="418" priority="966">
      <formula>OR(TEXT(C8,"jj/mm")="01/01",TEXT(C8,"jj/mm")="01/11",TEXT(C8,"jj/mm")="11/11",TEXT(C8,"jj/mm")="14/07",TEXT(C8,"jj/mm")="15/08",TEXT(C8,"jj/mm")="01/05",TEXT(C8,"jj/mm")="25/12",TEXT(C8,"jj/mm")="08/05")</formula>
    </cfRule>
    <cfRule type="expression" dxfId="417" priority="967">
      <formula>WEEKDAY(C8,2)=7</formula>
    </cfRule>
  </conditionalFormatting>
  <conditionalFormatting sqref="K8:K36 M8:N36">
    <cfRule type="expression" dxfId="416" priority="799">
      <formula>OR(TEXT($J8,"jj/mm")="01/01",TEXT($J8,"jj/mm")="01/11",TEXT($J8,"jj/mm")="11/11",TEXT($J8,"jj/mm")="14/07",TEXT($J8,"jj/mm")="15/08",TEXT($J8,"jj/mm")="01/05",TEXT($J8,"jj/mm")="25/12",TEXT($J8,"jj/mm")="08/05")</formula>
    </cfRule>
    <cfRule type="expression" dxfId="415" priority="911">
      <formula>OR(TEXT(J8,"jj/mm")="01/01",TEXT(J8,"jj/mm")="01/11",TEXT(J8,"jj/mm")="11/11",TEXT(J8,"jj/mm")="14/07",TEXT(J8,"jj/mm")="15/08",TEXT(J8,"jj/mm")="01/05",TEXT(J8,"jj/mm")="25/12",TEXT(J8,"jj/mm")="08/05")</formula>
    </cfRule>
    <cfRule type="expression" dxfId="414" priority="912">
      <formula>WEEKDAY(J8,2)=7</formula>
    </cfRule>
  </conditionalFormatting>
  <conditionalFormatting sqref="R8:U37 U7">
    <cfRule type="expression" dxfId="413" priority="785">
      <formula>OR(TEXT($Q7,"jj/mm")="01/01",TEXT($Q7,"jj/mm")="01/11",TEXT($Q7,"jj/mm")="11/11",TEXT($Q7,"jj/mm")="14/07",TEXT($Q7,"jj/mm")="15/08",TEXT($Q7,"jj/mm")="01/05",TEXT($Q7,"jj/mm")="25/12",TEXT($Q7,"jj/mm")="08/05")</formula>
    </cfRule>
    <cfRule type="expression" dxfId="412" priority="786">
      <formula>WEEKDAY($Q7,2)=7</formula>
    </cfRule>
  </conditionalFormatting>
  <conditionalFormatting sqref="R8:U37">
    <cfRule type="expression" dxfId="411" priority="907">
      <formula>OR(TEXT(Q8,"jj/mm")="01/01",TEXT(Q8,"jj/mm")="01/11",TEXT(Q8,"jj/mm")="11/11",TEXT(Q8,"jj/mm")="14/07",TEXT(Q8,"jj/mm")="15/08",TEXT(Q8,"jj/mm")="01/05",TEXT(Q8,"jj/mm")="25/12",TEXT(Q8,"jj/mm")="08/05")</formula>
    </cfRule>
    <cfRule type="expression" dxfId="410" priority="908">
      <formula>WEEKDAY(Q8,2)=7</formula>
    </cfRule>
  </conditionalFormatting>
  <conditionalFormatting sqref="Y18:AB19 Y8:AB15 Y7:AA7 Y17:AA17 Y16:Z16 AB16 Y24:AB32 Y20:Z23 Y35:AB37 Y33:Z34 AB33:AB34 AB20:AB23">
    <cfRule type="expression" dxfId="409" priority="781">
      <formula>WEEKDAY($X7,2)=7</formula>
    </cfRule>
  </conditionalFormatting>
  <conditionalFormatting sqref="Y18:AB19 Y8:AB15 Y17:AA17 Y16:Z16 AB16 Y24:AB32 Y20:Z23 Y35:AB37 Y33:Z34 AB33:AB34 AB20:AB23">
    <cfRule type="expression" dxfId="408" priority="903">
      <formula>OR(TEXT(X8,"jj/mm")="01/01",TEXT(X8,"jj/mm")="01/11",TEXT(X8,"jj/mm")="11/11",TEXT(X8,"jj/mm")="14/07",TEXT(X8,"jj/mm")="15/08",TEXT(X8,"jj/mm")="01/05",TEXT(X8,"jj/mm")="25/12",TEXT(X8,"jj/mm")="08/05")</formula>
    </cfRule>
    <cfRule type="expression" dxfId="407" priority="904">
      <formula>WEEKDAY(X8,2)=7</formula>
    </cfRule>
  </conditionalFormatting>
  <conditionalFormatting sqref="J7:J36">
    <cfRule type="expression" dxfId="406" priority="835">
      <formula>OR(TEXT(J7,"jj/mm")="01/01",TEXT(J7,"jj/mm")="01/11",TEXT(J7,"jj/mm")="11/11",TEXT(J7,"jj/mm")="14/07",TEXT(J7,"jj/mm")="15/08",TEXT(J7,"jj/mm")="01/05",TEXT(J7,"jj/mm")="25/12",TEXT(J7,"jj/mm")="08/05")</formula>
    </cfRule>
    <cfRule type="expression" dxfId="405" priority="836">
      <formula>WEEKDAY(J7,2)=7</formula>
    </cfRule>
  </conditionalFormatting>
  <conditionalFormatting sqref="Q7:Q37">
    <cfRule type="expression" dxfId="404" priority="833">
      <formula>OR(TEXT(Q7,"jj/mm")="01/01",TEXT(Q7,"jj/mm")="01/11",TEXT(Q7,"jj/mm")="11/11",TEXT(Q7,"jj/mm")="14/07",TEXT(Q7,"jj/mm")="15/08",TEXT(Q7,"jj/mm")="01/05",TEXT(Q7,"jj/mm")="25/12",TEXT(Q7,"jj/mm")="08/05")</formula>
    </cfRule>
    <cfRule type="expression" dxfId="403" priority="834">
      <formula>WEEKDAY(Q7,2)=7</formula>
    </cfRule>
  </conditionalFormatting>
  <conditionalFormatting sqref="X7:X37">
    <cfRule type="expression" dxfId="402" priority="831">
      <formula>OR(TEXT(X7,"jj/mm")="01/01",TEXT(X7,"jj/mm")="01/11",TEXT(X7,"jj/mm")="11/11",TEXT(X7,"jj/mm")="14/07",TEXT(X7,"jj/mm")="15/08",TEXT(X7,"jj/mm")="01/05",TEXT(X7,"jj/mm")="25/12",TEXT(X7,"jj/mm")="08/05")</formula>
    </cfRule>
    <cfRule type="expression" dxfId="401" priority="832">
      <formula>WEEKDAY(X7,2)=7</formula>
    </cfRule>
  </conditionalFormatting>
  <conditionalFormatting sqref="AE7:AE37">
    <cfRule type="expression" dxfId="400" priority="829">
      <formula>OR(TEXT(AE7,"jj/mm")="01/01",TEXT(AE7,"jj/mm")="01/11",TEXT(AE7,"jj/mm")="11/11",TEXT(AE7,"jj/mm")="14/07",TEXT(AE7,"jj/mm")="15/08",TEXT(AE7,"jj/mm")="01/05",TEXT(AE7,"jj/mm")="25/12",TEXT(AE7,"jj/mm")="08/05")</formula>
    </cfRule>
    <cfRule type="expression" dxfId="399" priority="830">
      <formula>WEEKDAY(AE7,2)=7</formula>
    </cfRule>
  </conditionalFormatting>
  <conditionalFormatting sqref="K8:K36 M8:N36 N7">
    <cfRule type="expression" dxfId="398" priority="801">
      <formula>WEEKDAY($J7,2)=7</formula>
    </cfRule>
  </conditionalFormatting>
  <conditionalFormatting sqref="E7:E37">
    <cfRule type="expression" dxfId="397" priority="1048">
      <formula>E7&lt;&gt;""</formula>
    </cfRule>
  </conditionalFormatting>
  <conditionalFormatting sqref="K8:K36">
    <cfRule type="expression" dxfId="396" priority="812">
      <formula>K8&lt;&gt;""</formula>
    </cfRule>
  </conditionalFormatting>
  <conditionalFormatting sqref="M8:M36">
    <cfRule type="expression" dxfId="395" priority="913">
      <formula>M8&lt;&gt;""</formula>
    </cfRule>
  </conditionalFormatting>
  <conditionalFormatting sqref="R8:R37">
    <cfRule type="expression" dxfId="394" priority="910">
      <formula>R8&lt;&gt;""</formula>
    </cfRule>
  </conditionalFormatting>
  <conditionalFormatting sqref="S8:S37">
    <cfRule type="expression" dxfId="393" priority="909">
      <formula>S8&lt;&gt;""</formula>
    </cfRule>
  </conditionalFormatting>
  <conditionalFormatting sqref="T8:T37">
    <cfRule type="expression" dxfId="392" priority="798">
      <formula>T8&lt;&gt;""</formula>
    </cfRule>
  </conditionalFormatting>
  <conditionalFormatting sqref="S8:U37 U7">
    <cfRule type="expression" dxfId="391" priority="796">
      <formula>OR(TEXT(R7,"jj/mm")="01/01",TEXT(R7,"jj/mm")="01/11",TEXT(R7,"jj/mm")="11/11",TEXT(R7,"jj/mm")="14/07",TEXT(R7,"jj/mm")="15/08",TEXT(R7,"jj/mm")="01/05",TEXT(R7,"jj/mm")="25/12",TEXT(R7,"jj/mm")="08/05")</formula>
    </cfRule>
    <cfRule type="expression" dxfId="390" priority="797">
      <formula>WEEKDAY(R7,2)=7</formula>
    </cfRule>
  </conditionalFormatting>
  <conditionalFormatting sqref="Y7:Y36 Z7:AA7 Z17:AA17">
    <cfRule type="expression" dxfId="389" priority="906">
      <formula>Y7&lt;&gt;""</formula>
    </cfRule>
  </conditionalFormatting>
  <conditionalFormatting sqref="Z8:Z16 Z18:Z36">
    <cfRule type="expression" dxfId="388" priority="905">
      <formula>Z8&lt;&gt;""</formula>
    </cfRule>
  </conditionalFormatting>
  <conditionalFormatting sqref="Z18:AB19 Z8:AB15 Z16 AB16 Z24:AB32 Z20:Z23 Z35:AB37 Z33:Z34 AB33:AB34 AB20:AB23">
    <cfRule type="expression" dxfId="387" priority="782">
      <formula>OR(TEXT(Y8,"jj/mm")="01/01",TEXT(Y8,"jj/mm")="01/11",TEXT(Y8,"jj/mm")="11/11",TEXT(Y8,"jj/mm")="14/07",TEXT(Y8,"jj/mm")="15/08",TEXT(Y8,"jj/mm")="01/05",TEXT(Y8,"jj/mm")="25/12",TEXT(Y8,"jj/mm")="08/05")</formula>
    </cfRule>
    <cfRule type="expression" dxfId="386" priority="783">
      <formula>WEEKDAY(Y8,2)=7</formula>
    </cfRule>
  </conditionalFormatting>
  <conditionalFormatting sqref="AA18:AA19 AA8:AA15 AA24:AA32 AA35:AA37">
    <cfRule type="expression" dxfId="385" priority="784">
      <formula>AA8&lt;&gt;""</formula>
    </cfRule>
  </conditionalFormatting>
  <conditionalFormatting sqref="K8:K36 M8:N36 N7">
    <cfRule type="expression" dxfId="384" priority="446">
      <formula>OR(TEXT(J7,"jj/mm")="01/01",TEXT(J7,"jj/mm")="01/11",TEXT(J7,"jj/mm")="11/11",TEXT(J7,"jj/mm")="14/07",TEXT(J7,"jj/mm")="15/08",TEXT(J7,"jj/mm")="01/05",TEXT(J7,"jj/mm")="25/12",TEXT(J7,"jj/mm")="08/05")</formula>
    </cfRule>
    <cfRule type="expression" dxfId="383" priority="447">
      <formula>WEEKDAY(J7,2)=7</formula>
    </cfRule>
  </conditionalFormatting>
  <conditionalFormatting sqref="K8:K36 N7 M8:N36">
    <cfRule type="expression" dxfId="382" priority="439">
      <formula>OR(TEXT($J7,"jj/mm")="01/01",TEXT($J7,"jj/mm")="01/11",TEXT($J7,"jj/mm")="11/11",TEXT($J7,"jj/mm")="14/07",TEXT($J7,"jj/mm")="15/08",TEXT($J7,"jj/mm")="01/05",TEXT($J7,"jj/mm")="25/12",TEXT($J7,"jj/mm")="08/05")</formula>
    </cfRule>
    <cfRule type="expression" dxfId="381" priority="440">
      <formula>WEEKDAY($J7,2)=7</formula>
    </cfRule>
  </conditionalFormatting>
  <conditionalFormatting sqref="M8:N36 N7">
    <cfRule type="expression" dxfId="380" priority="441">
      <formula>OR(TEXT(L7,"jj/mm")="01/01",TEXT(L7,"jj/mm")="01/11",TEXT(L7,"jj/mm")="11/11",TEXT(L7,"jj/mm")="14/07",TEXT(L7,"jj/mm")="15/08",TEXT(L7,"jj/mm")="01/05",TEXT(L7,"jj/mm")="25/12",TEXT(L7,"jj/mm")="08/05")</formula>
    </cfRule>
    <cfRule type="expression" dxfId="379" priority="442">
      <formula>WEEKDAY(L7,2)=7</formula>
    </cfRule>
  </conditionalFormatting>
  <conditionalFormatting sqref="D7:D37">
    <cfRule type="expression" dxfId="378" priority="788">
      <formula>D7&lt;&gt;""</formula>
    </cfRule>
  </conditionalFormatting>
  <conditionalFormatting sqref="E7:G37">
    <cfRule type="expression" dxfId="377" priority="391">
      <formula>OR(TEXT($D7,"jj/mm")="01/01",TEXT($D7,"jj/mm")="01/11",TEXT($D7,"jj/mm")="11/11",TEXT($D7,"jj/mm")="14/07",TEXT($D7,"jj/mm")="15/08",TEXT($D7,"jj/mm")="01/05",TEXT($D7,"jj/mm")="25/12",TEXT($D7,"jj/mm")="08/05")</formula>
    </cfRule>
    <cfRule type="expression" dxfId="376" priority="392">
      <formula>WEEKDAY($D7,2)=7</formula>
    </cfRule>
  </conditionalFormatting>
  <conditionalFormatting sqref="F7:F37">
    <cfRule type="expression" dxfId="375" priority="787">
      <formula>F7&lt;&gt;""</formula>
    </cfRule>
  </conditionalFormatting>
  <conditionalFormatting sqref="AF7:AI17 AF28:AI37 AG26:AI27 AF20:AI25 AF18:AF19 AH18:AI19">
    <cfRule type="expression" dxfId="374" priority="379">
      <formula>OR(TEXT($AE7,"jj/mm")="01/01",TEXT($AE7,"jj/mm")="01/11",TEXT($AE7,"jj/mm")="11/11",TEXT($AE7,"jj/mm")="14/07",TEXT($AE7,"jj/mm")="15/08",TEXT($AE7,"jj/mm")="01/05",TEXT($AE7,"jj/mm")="25/12",TEXT($AE7,"jj/mm")="08/05")</formula>
    </cfRule>
    <cfRule type="expression" dxfId="373" priority="380">
      <formula>WEEKDAY($AE7,2)=7</formula>
    </cfRule>
  </conditionalFormatting>
  <conditionalFormatting sqref="AG7:AG17 AG20:AG37">
    <cfRule type="expression" dxfId="372" priority="385">
      <formula>AG7&lt;&gt;""</formula>
    </cfRule>
  </conditionalFormatting>
  <conditionalFormatting sqref="AF7:AF25 AF28:AF37">
    <cfRule type="expression" dxfId="371" priority="384">
      <formula>AF7&lt;&gt;""</formula>
    </cfRule>
  </conditionalFormatting>
  <conditionalFormatting sqref="AG7:AI17 AG20:AI37 AH18:AI19">
    <cfRule type="expression" dxfId="370" priority="381">
      <formula>OR(TEXT($AF7,"jj/mm")="01/01",TEXT($AF7,"jj/mm")="01/11",TEXT($AF7,"jj/mm")="11/11",TEXT($AF7,"jj/mm")="14/07",TEXT($AF7,"jj/mm")="15/08",TEXT($AF7,"jj/mm")="01/05",TEXT($AF7,"jj/mm")="25/12",TEXT($AF7,"jj/mm")="08/05")</formula>
    </cfRule>
    <cfRule type="expression" dxfId="369" priority="382">
      <formula>WEEKDAY($AF7,2)=7</formula>
    </cfRule>
  </conditionalFormatting>
  <conditionalFormatting sqref="AH7:AH37">
    <cfRule type="expression" dxfId="368" priority="383">
      <formula>AH7&lt;&gt;""</formula>
    </cfRule>
  </conditionalFormatting>
  <conditionalFormatting sqref="AL7:AL34">
    <cfRule type="expression" dxfId="367" priority="358">
      <formula>OR(TEXT(AL7,"jj/mm")="01/01",TEXT(AL7,"jj/mm")="01/11",TEXT(AL7,"jj/mm")="11/11",TEXT(AL7,"jj/mm")="14/07",TEXT(AL7,"jj/mm")="15/08",TEXT(AL7,"jj/mm")="01/05",TEXT(AL7,"jj/mm")="25/12",TEXT(AL7,"jj/mm")="08/05")</formula>
    </cfRule>
    <cfRule type="expression" dxfId="366" priority="360">
      <formula>WEEKDAY(AL7,2)=7</formula>
    </cfRule>
  </conditionalFormatting>
  <conditionalFormatting sqref="AM11:AP14 AN7:AP10 AM18:AP21 AN15:AP17 AM26:AP37 AM22:AM25 AO22:AP25">
    <cfRule type="expression" dxfId="365" priority="350">
      <formula>OR(TEXT($AL7,"jj/mm")="01/01",TEXT($AL7,"jj/mm")="01/11",TEXT($AL7,"jj/mm")="11/11",TEXT($AL7,"jj/mm")="14/07",TEXT($AL7,"jj/mm")="15/08",TEXT($AL7,"jj/mm")="01/05",TEXT($AL7,"jj/mm")="25/12",TEXT($AL7,"jj/mm")="08/05")</formula>
    </cfRule>
    <cfRule type="expression" dxfId="364" priority="351">
      <formula>WEEKDAY($AL7,2)=7</formula>
    </cfRule>
  </conditionalFormatting>
  <conditionalFormatting sqref="AL8:AL34">
    <cfRule type="expression" dxfId="363" priority="356">
      <formula>OR(TEXT(AL8,"jj/mm")="01/01",TEXT(AL8,"jj/mm")="01/11",TEXT(AL8,"jj/mm")="11/11",TEXT(AL8,"jj/mm")="14/07",TEXT(AL8,"jj/mm")="15/08",TEXT(AL8,"jj/mm")="01/05",TEXT(AL8,"jj/mm")="25/12",TEXT(AL8,"jj/mm")="08/05")</formula>
    </cfRule>
    <cfRule type="expression" dxfId="362" priority="357">
      <formula>WEEKDAY(AL8,2)=7</formula>
    </cfRule>
  </conditionalFormatting>
  <conditionalFormatting sqref="AN7:AN21 AN26:AN37">
    <cfRule type="expression" dxfId="361" priority="359">
      <formula>AN7&lt;&gt;""</formula>
    </cfRule>
  </conditionalFormatting>
  <conditionalFormatting sqref="AM11:AM14 AM18:AM37">
    <cfRule type="expression" dxfId="360" priority="355">
      <formula>AM11&lt;&gt;""</formula>
    </cfRule>
  </conditionalFormatting>
  <conditionalFormatting sqref="AN7:AP21 AN26:AP37 AO22:AP25">
    <cfRule type="expression" dxfId="359" priority="352">
      <formula>OR(TEXT($D7,"jj/mm")="01/01",TEXT($D7,"jj/mm")="01/11",TEXT($D7,"jj/mm")="11/11",TEXT($D7,"jj/mm")="14/07",TEXT($D7,"jj/mm")="15/08",TEXT($D7,"jj/mm")="01/05",TEXT($D7,"jj/mm")="25/12",TEXT($D7,"jj/mm")="08/05")</formula>
    </cfRule>
    <cfRule type="expression" dxfId="358" priority="353">
      <formula>WEEKDAY($D7,2)=7</formula>
    </cfRule>
  </conditionalFormatting>
  <conditionalFormatting sqref="AO7:AO37">
    <cfRule type="expression" dxfId="357" priority="354">
      <formula>AO7&lt;&gt;""</formula>
    </cfRule>
  </conditionalFormatting>
  <conditionalFormatting sqref="AM7:AM14 AM18:AM37">
    <cfRule type="expression" dxfId="356" priority="343">
      <formula>AM7&lt;&gt;""</formula>
    </cfRule>
  </conditionalFormatting>
  <conditionalFormatting sqref="K7:K36">
    <cfRule type="expression" dxfId="355" priority="335">
      <formula>OR(TEXT($J7,"jj/mm")="01/01",TEXT($J7,"jj/mm")="01/11",TEXT($J7,"jj/mm")="11/11",TEXT($J7,"jj/mm")="14/07",TEXT($J7,"jj/mm")="15/08",TEXT($J7,"jj/mm")="01/05",TEXT($J7,"jj/mm")="25/12",TEXT($J7,"jj/mm")="08/05")</formula>
    </cfRule>
    <cfRule type="expression" dxfId="354" priority="336">
      <formula>WEEKDAY($J7,2)=7</formula>
    </cfRule>
  </conditionalFormatting>
  <conditionalFormatting sqref="K7:K36">
    <cfRule type="expression" dxfId="353" priority="337">
      <formula>K7&lt;&gt;""</formula>
    </cfRule>
  </conditionalFormatting>
  <conditionalFormatting sqref="M7:M36">
    <cfRule type="expression" dxfId="352" priority="326">
      <formula>WEEKDAY($J7,2)=7</formula>
    </cfRule>
  </conditionalFormatting>
  <conditionalFormatting sqref="M7:M36">
    <cfRule type="expression" dxfId="351" priority="327">
      <formula>OR(TEXT($K7,"jj/mm")="01/01",TEXT($K7,"jj/mm")="01/11",TEXT($K7,"jj/mm")="11/11",TEXT($K7,"jj/mm")="14/07",TEXT($K7,"jj/mm")="15/08",TEXT($K7,"jj/mm")="01/05",TEXT($K7,"jj/mm")="25/12",TEXT($K7,"jj/mm")="08/05")</formula>
    </cfRule>
    <cfRule type="expression" dxfId="350" priority="328">
      <formula>WEEKDAY($K7,2)=7</formula>
    </cfRule>
  </conditionalFormatting>
  <conditionalFormatting sqref="M7:M36">
    <cfRule type="expression" dxfId="349" priority="325">
      <formula>OR(TEXT($J7,"jj/mm")="01/01",TEXT($J7,"jj/mm")="01/11",TEXT($J7,"jj/mm")="11/11",TEXT($J7,"jj/mm")="14/07",TEXT($J7,"jj/mm")="15/08",TEXT($J7,"jj/mm")="01/05",TEXT($J7,"jj/mm")="25/12",TEXT($J7,"jj/mm")="08/05")</formula>
    </cfRule>
    <cfRule type="expression" dxfId="348" priority="329">
      <formula>M7&lt;&gt;""</formula>
    </cfRule>
  </conditionalFormatting>
  <conditionalFormatting sqref="R7">
    <cfRule type="expression" dxfId="347" priority="322">
      <formula>OR(TEXT($C7,"jj/mm")="01/01",TEXT($C7,"jj/mm")="01/11",TEXT($C7,"jj/mm")="11/11",TEXT($C7,"jj/mm")="14/07",TEXT($C7,"jj/mm")="15/08",TEXT($C7,"jj/mm")="01/05",TEXT($C7,"jj/mm")="25/12",TEXT($C7,"jj/mm")="08/05")</formula>
    </cfRule>
    <cfRule type="expression" dxfId="346" priority="323">
      <formula>WEEKDAY($C7,2)=7</formula>
    </cfRule>
  </conditionalFormatting>
  <conditionalFormatting sqref="R7:R37">
    <cfRule type="expression" dxfId="345" priority="324">
      <formula>R7&lt;&gt;""</formula>
    </cfRule>
  </conditionalFormatting>
  <conditionalFormatting sqref="S7">
    <cfRule type="expression" dxfId="344" priority="317">
      <formula>OR(TEXT($C7,"jj/mm")="01/01",TEXT($C7,"jj/mm")="01/11",TEXT($C7,"jj/mm")="11/11",TEXT($C7,"jj/mm")="14/07",TEXT($C7,"jj/mm")="15/08",TEXT($C7,"jj/mm")="01/05",TEXT($C7,"jj/mm")="25/12",TEXT($C7,"jj/mm")="08/05")</formula>
    </cfRule>
    <cfRule type="expression" dxfId="343" priority="318">
      <formula>WEEKDAY($C7,2)=7</formula>
    </cfRule>
  </conditionalFormatting>
  <conditionalFormatting sqref="S7:S37">
    <cfRule type="expression" dxfId="342" priority="321">
      <formula>S7&lt;&gt;""</formula>
    </cfRule>
  </conditionalFormatting>
  <conditionalFormatting sqref="S7">
    <cfRule type="expression" dxfId="341" priority="319">
      <formula>OR(TEXT($D7,"jj/mm")="01/01",TEXT($D7,"jj/mm")="01/11",TEXT($D7,"jj/mm")="11/11",TEXT($D7,"jj/mm")="14/07",TEXT($D7,"jj/mm")="15/08",TEXT($D7,"jj/mm")="01/05",TEXT($D7,"jj/mm")="25/12",TEXT($D7,"jj/mm")="08/05")</formula>
    </cfRule>
    <cfRule type="expression" dxfId="340" priority="320">
      <formula>WEEKDAY($D7,2)=7</formula>
    </cfRule>
  </conditionalFormatting>
  <conditionalFormatting sqref="T7">
    <cfRule type="expression" dxfId="339" priority="312">
      <formula>OR(TEXT($C7,"jj/mm")="01/01",TEXT($C7,"jj/mm")="01/11",TEXT($C7,"jj/mm")="11/11",TEXT($C7,"jj/mm")="14/07",TEXT($C7,"jj/mm")="15/08",TEXT($C7,"jj/mm")="01/05",TEXT($C7,"jj/mm")="25/12",TEXT($C7,"jj/mm")="08/05")</formula>
    </cfRule>
    <cfRule type="expression" dxfId="338" priority="313">
      <formula>WEEKDAY($C7,2)=7</formula>
    </cfRule>
  </conditionalFormatting>
  <conditionalFormatting sqref="T7">
    <cfRule type="expression" dxfId="337" priority="314">
      <formula>OR(TEXT($D7,"jj/mm")="01/01",TEXT($D7,"jj/mm")="01/11",TEXT($D7,"jj/mm")="11/11",TEXT($D7,"jj/mm")="14/07",TEXT($D7,"jj/mm")="15/08",TEXT($D7,"jj/mm")="01/05",TEXT($D7,"jj/mm")="25/12",TEXT($D7,"jj/mm")="08/05")</formula>
    </cfRule>
    <cfRule type="expression" dxfId="336" priority="315">
      <formula>WEEKDAY($D7,2)=7</formula>
    </cfRule>
  </conditionalFormatting>
  <conditionalFormatting sqref="T7:T37">
    <cfRule type="expression" dxfId="335" priority="316">
      <formula>T7&lt;&gt;""</formula>
    </cfRule>
  </conditionalFormatting>
  <conditionalFormatting sqref="Y7:Y36 Z18:AB19 Z8:AB15 Z7:AA7 Z17:AA17 Z16 AB16 Z24:AB32 Z20:Z23 Z35:AB36 Z33:Z34 AB33:AB34 AB20:AB23">
    <cfRule type="expression" dxfId="334" priority="780">
      <formula>OR(TEXT($X7,"jj/mm")="01/01",TEXT($X7,"jj/mm")="01/11",TEXT($X7,"jj/mm")="11/11",TEXT($X7,"jj/mm")="14/07",TEXT($X7,"jj/mm")="15/08",TEXT($X7,"jj/mm")="01/05",TEXT($X7,"jj/mm")="25/12",TEXT($X7,"jj/mm")="08/05")</formula>
    </cfRule>
  </conditionalFormatting>
  <conditionalFormatting sqref="L7:L36">
    <cfRule type="expression" dxfId="333" priority="307">
      <formula>OR(TEXT($J7,"jj/mm")="01/01",TEXT($J7,"jj/mm")="01/11",TEXT($J7,"jj/mm")="11/11",TEXT($J7,"jj/mm")="14/07",TEXT($J7,"jj/mm")="15/08",TEXT($J7,"jj/mm")="01/05",TEXT($J7,"jj/mm")="25/12",TEXT($J7,"jj/mm")="08/05")</formula>
    </cfRule>
    <cfRule type="expression" dxfId="332" priority="308">
      <formula>WEEKDAY($J7,2)=7</formula>
    </cfRule>
  </conditionalFormatting>
  <conditionalFormatting sqref="L7:L36">
    <cfRule type="expression" dxfId="331" priority="311">
      <formula>L7&lt;&gt;""</formula>
    </cfRule>
  </conditionalFormatting>
  <conditionalFormatting sqref="L7:L36">
    <cfRule type="expression" dxfId="330" priority="309">
      <formula>OR(TEXT($K7,"jj/mm")="01/01",TEXT($K7,"jj/mm")="01/11",TEXT($K7,"jj/mm")="11/11",TEXT($K7,"jj/mm")="14/07",TEXT($D7,"jj/mm")="15/08",TEXT($K7,"jj/mm")="01/05",TEXT($K7,"jj/mm")="25/12",TEXT($K7,"jj/mm")="08/05")</formula>
    </cfRule>
    <cfRule type="expression" dxfId="329" priority="310">
      <formula>WEEKDAY($K7,2)=7</formula>
    </cfRule>
  </conditionalFormatting>
  <conditionalFormatting sqref="AM7:AP14 AM18:AP21 AN15:AP17 AM26:AP37 AM22:AM25 AO22:AP25">
    <cfRule type="expression" dxfId="328" priority="341">
      <formula>OR(TEXT($AL7,"jj/mm")="01/01",TEXT($AL7,"jj/mm")="01/11",TEXT($AL7,"jj/mm")="11/11",TEXT($AL7,"jj/mm")="14/07",TEXT($AL7,"jj/mm")="15/08",TEXT($AL7,"jj/mm")="01/05",TEXT($AL7,"jj/mm")="25/12",TEXT($AL7,"jj/mm")="08/05")</formula>
    </cfRule>
    <cfRule type="expression" dxfId="327" priority="342">
      <formula>WEEKDAY($AL7,2)=7</formula>
    </cfRule>
  </conditionalFormatting>
  <conditionalFormatting sqref="AL35:AL37">
    <cfRule type="expression" dxfId="326" priority="176">
      <formula>OR(TEXT(AL35,"jj/mm")="01/01",TEXT(AL35,"jj/mm")="01/11",TEXT(AL35,"jj/mm")="11/11",TEXT(AL35,"jj/mm")="14/07",TEXT(AL35,"jj/mm")="15/08",TEXT(AL35,"jj/mm")="01/05",TEXT(AL35,"jj/mm")="25/12",TEXT(AL35,"jj/mm")="08/05")</formula>
    </cfRule>
    <cfRule type="expression" dxfId="325" priority="177">
      <formula>WEEKDAY(AL35,2)=7</formula>
    </cfRule>
  </conditionalFormatting>
  <conditionalFormatting sqref="AA20:AA23">
    <cfRule type="expression" dxfId="324" priority="53">
      <formula>OR(TEXT($AE20,"jj/mm")="01/01",TEXT($AE20,"jj/mm")="01/11",TEXT($AE20,"jj/mm")="11/11",TEXT($AE20,"jj/mm")="14/07",TEXT($AE20,"jj/mm")="15/08",TEXT($AE20,"jj/mm")="01/05",TEXT($AE20,"jj/mm")="25/12",TEXT($AE20,"jj/mm")="08/05")</formula>
    </cfRule>
    <cfRule type="expression" dxfId="323" priority="54">
      <formula>WEEKDAY($AE20,2)=7</formula>
    </cfRule>
  </conditionalFormatting>
  <conditionalFormatting sqref="AA20:AA23">
    <cfRule type="expression" dxfId="322" priority="55">
      <formula>OR(TEXT($AF20,"jj/mm")="01/01",TEXT($AF20,"jj/mm")="01/11",TEXT($AF20,"jj/mm")="11/11",TEXT($AF20,"jj/mm")="14/07",TEXT($AF20,"jj/mm")="15/08",TEXT($AF20,"jj/mm")="01/05",TEXT($AF20,"jj/mm")="25/12",TEXT($AF20,"jj/mm")="08/05")</formula>
    </cfRule>
    <cfRule type="expression" dxfId="321" priority="56">
      <formula>WEEKDAY($AF20,2)=7</formula>
    </cfRule>
  </conditionalFormatting>
  <conditionalFormatting sqref="AA20:AA23">
    <cfRule type="expression" dxfId="320" priority="57">
      <formula>AA20&lt;&gt;""</formula>
    </cfRule>
  </conditionalFormatting>
  <conditionalFormatting sqref="AA33:AA34">
    <cfRule type="expression" dxfId="319" priority="38">
      <formula>OR(TEXT($AE33,"jj/mm")="01/01",TEXT($AE33,"jj/mm")="01/11",TEXT($AE33,"jj/mm")="11/11",TEXT($AE33,"jj/mm")="14/07",TEXT($AE33,"jj/mm")="15/08",TEXT($AE33,"jj/mm")="01/05",TEXT($AE33,"jj/mm")="25/12",TEXT($AE33,"jj/mm")="08/05")</formula>
    </cfRule>
    <cfRule type="expression" dxfId="318" priority="39">
      <formula>WEEKDAY($AE33,2)=7</formula>
    </cfRule>
  </conditionalFormatting>
  <conditionalFormatting sqref="AA33:AA34">
    <cfRule type="expression" dxfId="317" priority="40">
      <formula>OR(TEXT($AF33,"jj/mm")="01/01",TEXT($AF33,"jj/mm")="01/11",TEXT($AF33,"jj/mm")="11/11",TEXT($AF33,"jj/mm")="14/07",TEXT($AF33,"jj/mm")="15/08",TEXT($AF33,"jj/mm")="01/05",TEXT($AF33,"jj/mm")="25/12",TEXT($AF33,"jj/mm")="08/05")</formula>
    </cfRule>
    <cfRule type="expression" dxfId="316" priority="41">
      <formula>WEEKDAY($AF33,2)=7</formula>
    </cfRule>
  </conditionalFormatting>
  <conditionalFormatting sqref="AA33:AA34">
    <cfRule type="expression" dxfId="315" priority="42">
      <formula>AA33&lt;&gt;""</formula>
    </cfRule>
  </conditionalFormatting>
  <conditionalFormatting sqref="AA16">
    <cfRule type="expression" dxfId="314" priority="23">
      <formula>OR(TEXT($AE16,"jj/mm")="01/01",TEXT($AE16,"jj/mm")="01/11",TEXT($AE16,"jj/mm")="11/11",TEXT($AE16,"jj/mm")="14/07",TEXT($AE16,"jj/mm")="15/08",TEXT($AE16,"jj/mm")="01/05",TEXT($AE16,"jj/mm")="25/12",TEXT($AE16,"jj/mm")="08/05")</formula>
    </cfRule>
    <cfRule type="expression" dxfId="313" priority="24">
      <formula>WEEKDAY($AE16,2)=7</formula>
    </cfRule>
  </conditionalFormatting>
  <conditionalFormatting sqref="AA16">
    <cfRule type="expression" dxfId="312" priority="25">
      <formula>OR(TEXT($AF16,"jj/mm")="01/01",TEXT($AF16,"jj/mm")="01/11",TEXT($AF16,"jj/mm")="11/11",TEXT($AF16,"jj/mm")="14/07",TEXT($AF16,"jj/mm")="15/08",TEXT($AF16,"jj/mm")="01/05",TEXT($AF16,"jj/mm")="25/12",TEXT($AF16,"jj/mm")="08/05")</formula>
    </cfRule>
    <cfRule type="expression" dxfId="311" priority="26">
      <formula>WEEKDAY($AF16,2)=7</formula>
    </cfRule>
  </conditionalFormatting>
  <conditionalFormatting sqref="AA16">
    <cfRule type="expression" dxfId="310" priority="27">
      <formula>AA16&lt;&gt;""</formula>
    </cfRule>
  </conditionalFormatting>
  <printOptions horizontalCentered="1" verticalCentered="1"/>
  <pageMargins left="0.15748031496062992" right="0.19685039370078741" top="0.15748031496062992" bottom="0.15748031496062992" header="0.15748031496062992" footer="0.15748031496062992"/>
  <pageSetup paperSize="8"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BK43"/>
  <sheetViews>
    <sheetView zoomScale="25" zoomScaleNormal="25" zoomScaleSheetLayoutView="40" workbookViewId="0">
      <pane xSplit="2" ySplit="6" topLeftCell="AN17" activePane="bottomRight" state="frozen"/>
      <selection activeCell="D7" sqref="D7"/>
      <selection pane="topRight" activeCell="D7" sqref="D7"/>
      <selection pane="bottomLeft" activeCell="D7" sqref="D7"/>
      <selection pane="bottomRight" activeCell="M7" sqref="M7"/>
    </sheetView>
  </sheetViews>
  <sheetFormatPr baseColWidth="10" defaultColWidth="11.42578125" defaultRowHeight="118.5" customHeight="1" x14ac:dyDescent="0.2"/>
  <cols>
    <col min="1" max="1" width="8.7109375" style="1" hidden="1" customWidth="1"/>
    <col min="2" max="2" width="0.85546875" style="1" hidden="1" customWidth="1"/>
    <col min="3" max="3" width="19" style="2" hidden="1" customWidth="1"/>
    <col min="4" max="4" width="67.28515625" style="3" hidden="1" customWidth="1"/>
    <col min="5" max="5" width="45.28515625" style="3" hidden="1" customWidth="1"/>
    <col min="6" max="6" width="33.140625" style="3" hidden="1" customWidth="1"/>
    <col min="7" max="7" width="34.42578125" style="3" hidden="1" customWidth="1"/>
    <col min="8" max="8" width="10.7109375" style="1" customWidth="1"/>
    <col min="9" max="9" width="10" style="1" hidden="1" customWidth="1"/>
    <col min="10" max="10" width="25" style="2" customWidth="1"/>
    <col min="11" max="11" width="80.7109375" style="3" customWidth="1"/>
    <col min="12" max="12" width="84.7109375" style="3" customWidth="1"/>
    <col min="13" max="13" width="80.7109375" style="3" customWidth="1"/>
    <col min="14" max="14" width="32.42578125" style="1" hidden="1" customWidth="1"/>
    <col min="15" max="15" width="12.140625" style="1" customWidth="1"/>
    <col min="16" max="16" width="10" style="1" hidden="1" customWidth="1"/>
    <col min="17" max="17" width="24.140625" style="2" customWidth="1"/>
    <col min="18" max="18" width="80.7109375" style="3" customWidth="1"/>
    <col min="19" max="19" width="88.140625" style="3" customWidth="1"/>
    <col min="20" max="20" width="80.7109375" style="3" customWidth="1"/>
    <col min="21" max="21" width="27.140625" style="1" hidden="1" customWidth="1"/>
    <col min="22" max="22" width="10.42578125" style="1" customWidth="1"/>
    <col min="23" max="23" width="10" style="1" hidden="1" customWidth="1"/>
    <col min="24" max="24" width="25.140625" style="2" customWidth="1"/>
    <col min="25" max="25" width="84.7109375" style="3" customWidth="1"/>
    <col min="26" max="26" width="111.5703125" style="3" customWidth="1"/>
    <col min="27" max="27" width="80.7109375" style="3" customWidth="1"/>
    <col min="28" max="28" width="30" style="3" hidden="1" customWidth="1"/>
    <col min="29" max="29" width="12.7109375" style="1" customWidth="1"/>
    <col min="30" max="30" width="10" style="1" hidden="1" customWidth="1"/>
    <col min="31" max="31" width="25" style="3" customWidth="1"/>
    <col min="32" max="32" width="87" style="3" customWidth="1"/>
    <col min="33" max="33" width="86.42578125" style="3" customWidth="1"/>
    <col min="34" max="34" width="80.7109375" style="3" customWidth="1"/>
    <col min="35" max="35" width="28.5703125" style="3" hidden="1" customWidth="1"/>
    <col min="36" max="36" width="12.140625" style="1" customWidth="1"/>
    <col min="37" max="37" width="12.85546875" style="1" hidden="1" customWidth="1"/>
    <col min="38" max="38" width="25.7109375" style="3" customWidth="1"/>
    <col min="39" max="39" width="86.42578125" style="3" customWidth="1"/>
    <col min="40" max="40" width="92.140625" style="3" customWidth="1"/>
    <col min="41" max="41" width="97.28515625" style="3" customWidth="1"/>
    <col min="42" max="42" width="33.42578125" style="3" hidden="1" customWidth="1"/>
    <col min="43" max="43" width="10.42578125" style="1" customWidth="1"/>
    <col min="44" max="44" width="10" style="1" hidden="1" customWidth="1"/>
    <col min="45" max="45" width="22.5703125" style="3" customWidth="1"/>
    <col min="46" max="48" width="80.7109375" style="3" customWidth="1"/>
    <col min="49" max="49" width="27.5703125" style="3" hidden="1" customWidth="1"/>
    <col min="50" max="50" width="13.85546875" style="1" customWidth="1"/>
    <col min="51" max="51" width="10" style="1" hidden="1" customWidth="1"/>
    <col min="52" max="52" width="25.140625" style="3" customWidth="1"/>
    <col min="53" max="54" width="80.7109375" style="3" customWidth="1"/>
    <col min="55" max="55" width="91" style="3" customWidth="1"/>
    <col min="56" max="56" width="30.5703125" style="3" hidden="1" customWidth="1"/>
    <col min="57" max="57" width="11.5703125" style="1" customWidth="1"/>
    <col min="58" max="58" width="10" style="1" hidden="1" customWidth="1"/>
    <col min="59" max="59" width="27.140625" style="3" customWidth="1"/>
    <col min="60" max="61" width="80.7109375" style="3" customWidth="1"/>
    <col min="62" max="62" width="88.7109375" style="3" customWidth="1"/>
    <col min="63" max="63" width="27.42578125" style="3" hidden="1" customWidth="1"/>
    <col min="64" max="69" width="11.42578125" style="3"/>
    <col min="70" max="70" width="50.7109375" style="3" customWidth="1"/>
    <col min="71" max="16384" width="11.42578125" style="3"/>
  </cols>
  <sheetData>
    <row r="1" spans="1:63" ht="51" customHeight="1" x14ac:dyDescent="0.2">
      <c r="A1" s="363"/>
      <c r="B1" s="364"/>
      <c r="C1" s="365"/>
      <c r="D1" s="366"/>
      <c r="E1" s="366"/>
      <c r="F1" s="366"/>
      <c r="G1" s="367" t="s">
        <v>43</v>
      </c>
      <c r="H1" s="364"/>
      <c r="I1" s="364"/>
      <c r="J1" s="365"/>
      <c r="K1" s="366"/>
      <c r="L1" s="366"/>
      <c r="M1" s="366"/>
      <c r="N1" s="364"/>
      <c r="O1" s="364"/>
      <c r="P1" s="364"/>
      <c r="Q1" s="365"/>
      <c r="R1" s="366"/>
      <c r="S1" s="366"/>
      <c r="T1" s="366"/>
      <c r="U1" s="364"/>
      <c r="V1" s="364"/>
      <c r="W1" s="364"/>
      <c r="X1" s="365"/>
      <c r="Y1" s="366"/>
      <c r="Z1" s="366"/>
      <c r="AA1" s="366"/>
      <c r="AB1" s="366"/>
      <c r="AC1" s="364"/>
      <c r="AD1" s="364"/>
      <c r="AE1" s="366"/>
      <c r="AF1" s="366"/>
      <c r="AG1" s="366"/>
      <c r="AH1" s="366"/>
      <c r="AI1" s="366"/>
      <c r="AJ1" s="364"/>
      <c r="AK1" s="364"/>
      <c r="AL1" s="366"/>
      <c r="AM1" s="366"/>
      <c r="AN1" s="366"/>
      <c r="AO1" s="366"/>
      <c r="AP1" s="366"/>
      <c r="AQ1" s="364"/>
      <c r="AR1" s="364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366"/>
      <c r="BK1" s="368"/>
    </row>
    <row r="2" spans="1:63" ht="51" customHeight="1" x14ac:dyDescent="0.2">
      <c r="A2" s="438" t="str">
        <f>"CALENDRIER "&amp;A4&amp;" "</f>
        <v xml:space="preserve">CALENDRIER 2024 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F2" s="439"/>
      <c r="AG2" s="439"/>
      <c r="AH2" s="439"/>
      <c r="AI2" s="439"/>
      <c r="AJ2" s="439"/>
      <c r="AK2" s="439"/>
      <c r="AL2" s="439"/>
      <c r="AM2" s="439"/>
      <c r="AN2" s="439"/>
      <c r="AO2" s="439"/>
      <c r="AP2" s="439"/>
      <c r="AQ2" s="439"/>
      <c r="AR2" s="439"/>
      <c r="AS2" s="439"/>
      <c r="AT2" s="439"/>
      <c r="AU2" s="439"/>
      <c r="AV2" s="439"/>
      <c r="AW2" s="439"/>
      <c r="AX2" s="439"/>
      <c r="AY2" s="439"/>
      <c r="AZ2" s="439"/>
      <c r="BA2" s="439"/>
      <c r="BB2" s="439"/>
      <c r="BC2" s="439"/>
      <c r="BD2" s="439"/>
      <c r="BE2" s="439"/>
      <c r="BF2" s="439"/>
      <c r="BG2" s="439"/>
      <c r="BH2" s="439"/>
      <c r="BI2" s="439"/>
      <c r="BJ2" s="439"/>
      <c r="BK2" s="440"/>
    </row>
    <row r="3" spans="1:63" ht="51" customHeight="1" thickBot="1" x14ac:dyDescent="0.25">
      <c r="A3" s="369"/>
      <c r="D3" s="370">
        <f>COLUMN(D6)</f>
        <v>4</v>
      </c>
      <c r="E3" s="371"/>
      <c r="F3" s="371"/>
      <c r="G3" s="372"/>
      <c r="BK3" s="373"/>
    </row>
    <row r="4" spans="1:63" s="42" customFormat="1" ht="51" customHeight="1" thickBot="1" x14ac:dyDescent="0.25">
      <c r="A4" s="441">
        <v>2024</v>
      </c>
      <c r="B4" s="442"/>
      <c r="C4" s="442"/>
      <c r="D4" s="442"/>
      <c r="E4" s="297"/>
      <c r="F4" s="297"/>
      <c r="G4" s="297"/>
      <c r="H4" s="442" t="str">
        <f>IF(MONTH(H5)=1,YEAR(H5),"")</f>
        <v/>
      </c>
      <c r="I4" s="442"/>
      <c r="J4" s="442"/>
      <c r="K4" s="442"/>
      <c r="L4" s="297"/>
      <c r="M4" s="297"/>
      <c r="N4" s="297"/>
      <c r="O4" s="442" t="str">
        <f>IF(MONTH(O5)=1,YEAR(O5),"")</f>
        <v/>
      </c>
      <c r="P4" s="442"/>
      <c r="Q4" s="442"/>
      <c r="R4" s="442"/>
      <c r="S4" s="297"/>
      <c r="T4" s="297"/>
      <c r="U4" s="297"/>
      <c r="V4" s="442" t="str">
        <f>IF(MONTH(V5)=1,YEAR(V5),"")</f>
        <v/>
      </c>
      <c r="W4" s="442"/>
      <c r="X4" s="442"/>
      <c r="Y4" s="442"/>
      <c r="Z4" s="297"/>
      <c r="AA4" s="297"/>
      <c r="AB4" s="297"/>
      <c r="AC4" s="442" t="str">
        <f>IF(MONTH(AC5)=1,YEAR(AC5),"")</f>
        <v/>
      </c>
      <c r="AD4" s="442"/>
      <c r="AE4" s="442"/>
      <c r="AF4" s="442"/>
      <c r="AG4" s="297"/>
      <c r="AH4" s="297"/>
      <c r="AI4" s="297"/>
      <c r="AJ4" s="442">
        <v>2024</v>
      </c>
      <c r="AK4" s="442"/>
      <c r="AL4" s="442"/>
      <c r="AM4" s="442"/>
      <c r="AN4" s="297"/>
      <c r="AO4" s="297"/>
      <c r="AP4" s="297"/>
      <c r="AQ4" s="442" t="s">
        <v>7</v>
      </c>
      <c r="AR4" s="442"/>
      <c r="AS4" s="442"/>
      <c r="AT4" s="442"/>
      <c r="AU4" s="297"/>
      <c r="AV4" s="297"/>
      <c r="AW4" s="297"/>
      <c r="AX4" s="442" t="s">
        <v>7</v>
      </c>
      <c r="AY4" s="442"/>
      <c r="AZ4" s="442"/>
      <c r="BA4" s="442"/>
      <c r="BB4" s="297"/>
      <c r="BC4" s="297"/>
      <c r="BD4" s="297"/>
      <c r="BE4" s="442" t="s">
        <v>7</v>
      </c>
      <c r="BF4" s="442"/>
      <c r="BG4" s="442"/>
      <c r="BH4" s="442"/>
      <c r="BI4" s="297"/>
      <c r="BJ4" s="297"/>
      <c r="BK4" s="82"/>
    </row>
    <row r="5" spans="1:63" s="42" customFormat="1" ht="60" customHeight="1" thickBot="1" x14ac:dyDescent="0.25">
      <c r="A5" s="432">
        <v>45292</v>
      </c>
      <c r="B5" s="433"/>
      <c r="C5" s="433"/>
      <c r="D5" s="433"/>
      <c r="E5" s="433"/>
      <c r="F5" s="433"/>
      <c r="G5" s="434"/>
      <c r="H5" s="435">
        <f>EDATE(A5,1)</f>
        <v>45323</v>
      </c>
      <c r="I5" s="436"/>
      <c r="J5" s="436"/>
      <c r="K5" s="436"/>
      <c r="L5" s="436"/>
      <c r="M5" s="436"/>
      <c r="N5" s="437"/>
      <c r="O5" s="435">
        <f t="shared" ref="O5" si="0">EDATE(H5,1)</f>
        <v>45352</v>
      </c>
      <c r="P5" s="436"/>
      <c r="Q5" s="436"/>
      <c r="R5" s="436"/>
      <c r="S5" s="436"/>
      <c r="T5" s="436"/>
      <c r="U5" s="437"/>
      <c r="V5" s="435">
        <f t="shared" ref="V5" si="1">EDATE(O5,1)</f>
        <v>45383</v>
      </c>
      <c r="W5" s="436"/>
      <c r="X5" s="436"/>
      <c r="Y5" s="436"/>
      <c r="Z5" s="436"/>
      <c r="AA5" s="436"/>
      <c r="AB5" s="437"/>
      <c r="AC5" s="435">
        <f t="shared" ref="AC5" si="2">EDATE(V5,1)</f>
        <v>45413</v>
      </c>
      <c r="AD5" s="436"/>
      <c r="AE5" s="436"/>
      <c r="AF5" s="436"/>
      <c r="AG5" s="436"/>
      <c r="AH5" s="436"/>
      <c r="AI5" s="437"/>
      <c r="AJ5" s="435">
        <f t="shared" ref="AJ5" si="3">EDATE(AC5,1)</f>
        <v>45444</v>
      </c>
      <c r="AK5" s="436"/>
      <c r="AL5" s="436"/>
      <c r="AM5" s="436"/>
      <c r="AN5" s="436"/>
      <c r="AO5" s="436"/>
      <c r="AP5" s="437"/>
      <c r="AQ5" s="435">
        <f t="shared" ref="AQ5" si="4">EDATE(AJ5,1)</f>
        <v>45474</v>
      </c>
      <c r="AR5" s="436"/>
      <c r="AS5" s="436"/>
      <c r="AT5" s="436"/>
      <c r="AU5" s="436"/>
      <c r="AV5" s="436"/>
      <c r="AW5" s="437"/>
      <c r="AX5" s="435">
        <f t="shared" ref="AX5" si="5">EDATE(AQ5,1)</f>
        <v>45505</v>
      </c>
      <c r="AY5" s="436"/>
      <c r="AZ5" s="436"/>
      <c r="BA5" s="436"/>
      <c r="BB5" s="436"/>
      <c r="BC5" s="436"/>
      <c r="BD5" s="437"/>
      <c r="BE5" s="435">
        <f t="shared" ref="BE5" si="6">EDATE(AX5,1)</f>
        <v>45536</v>
      </c>
      <c r="BF5" s="436"/>
      <c r="BG5" s="436"/>
      <c r="BH5" s="436"/>
      <c r="BI5" s="436"/>
      <c r="BJ5" s="436"/>
      <c r="BK5" s="437"/>
    </row>
    <row r="6" spans="1:63" s="100" customFormat="1" ht="138" thickBot="1" x14ac:dyDescent="0.25">
      <c r="A6" s="334"/>
      <c r="B6" s="335"/>
      <c r="C6" s="335"/>
      <c r="D6" s="335" t="s">
        <v>39</v>
      </c>
      <c r="E6" s="335" t="s">
        <v>6</v>
      </c>
      <c r="F6" s="335" t="s">
        <v>42</v>
      </c>
      <c r="G6" s="335" t="s">
        <v>3</v>
      </c>
      <c r="H6" s="334"/>
      <c r="I6" s="335"/>
      <c r="J6" s="335"/>
      <c r="K6" s="335" t="s">
        <v>39</v>
      </c>
      <c r="L6" s="335" t="s">
        <v>6</v>
      </c>
      <c r="M6" s="335" t="s">
        <v>42</v>
      </c>
      <c r="N6" s="335" t="s">
        <v>3</v>
      </c>
      <c r="O6" s="334"/>
      <c r="P6" s="335"/>
      <c r="Q6" s="335"/>
      <c r="R6" s="335" t="s">
        <v>39</v>
      </c>
      <c r="S6" s="335" t="s">
        <v>6</v>
      </c>
      <c r="T6" s="335" t="s">
        <v>42</v>
      </c>
      <c r="U6" s="335" t="s">
        <v>3</v>
      </c>
      <c r="V6" s="334"/>
      <c r="W6" s="335"/>
      <c r="X6" s="335"/>
      <c r="Y6" s="335" t="s">
        <v>39</v>
      </c>
      <c r="Z6" s="335" t="s">
        <v>6</v>
      </c>
      <c r="AA6" s="335" t="s">
        <v>42</v>
      </c>
      <c r="AB6" s="335" t="s">
        <v>3</v>
      </c>
      <c r="AC6" s="334"/>
      <c r="AD6" s="335"/>
      <c r="AE6" s="335"/>
      <c r="AF6" s="335" t="s">
        <v>39</v>
      </c>
      <c r="AG6" s="335" t="s">
        <v>6</v>
      </c>
      <c r="AH6" s="335" t="s">
        <v>42</v>
      </c>
      <c r="AI6" s="335" t="s">
        <v>3</v>
      </c>
      <c r="AJ6" s="334"/>
      <c r="AK6" s="335"/>
      <c r="AL6" s="335"/>
      <c r="AM6" s="335" t="s">
        <v>39</v>
      </c>
      <c r="AN6" s="335" t="s">
        <v>6</v>
      </c>
      <c r="AO6" s="335" t="s">
        <v>42</v>
      </c>
      <c r="AP6" s="335" t="s">
        <v>3</v>
      </c>
      <c r="AQ6" s="334"/>
      <c r="AR6" s="335"/>
      <c r="AS6" s="335"/>
      <c r="AT6" s="335" t="s">
        <v>39</v>
      </c>
      <c r="AU6" s="335" t="s">
        <v>6</v>
      </c>
      <c r="AV6" s="335" t="s">
        <v>42</v>
      </c>
      <c r="AW6" s="335" t="s">
        <v>3</v>
      </c>
      <c r="AX6" s="334"/>
      <c r="AY6" s="335"/>
      <c r="AZ6" s="335"/>
      <c r="BA6" s="335" t="s">
        <v>39</v>
      </c>
      <c r="BB6" s="335" t="s">
        <v>6</v>
      </c>
      <c r="BC6" s="335" t="s">
        <v>42</v>
      </c>
      <c r="BD6" s="335" t="s">
        <v>3</v>
      </c>
      <c r="BE6" s="334"/>
      <c r="BF6" s="335"/>
      <c r="BG6" s="335"/>
      <c r="BH6" s="335" t="s">
        <v>38</v>
      </c>
      <c r="BI6" s="335" t="s">
        <v>6</v>
      </c>
      <c r="BJ6" s="335" t="s">
        <v>42</v>
      </c>
      <c r="BK6" s="296" t="s">
        <v>3</v>
      </c>
    </row>
    <row r="7" spans="1:63" s="40" customFormat="1" ht="409.6" thickBot="1" x14ac:dyDescent="0.25">
      <c r="A7" s="79">
        <f>WEEKNUM(C7,21)</f>
        <v>1</v>
      </c>
      <c r="B7" s="46" t="str">
        <f>IF(AND(WEEKDAY(C7,2)=1,MONTH(C7-7)&lt;&gt;MONTH(C7)),"1er lundi","")</f>
        <v>1er lundi</v>
      </c>
      <c r="C7" s="43">
        <f>A5</f>
        <v>45292</v>
      </c>
      <c r="D7" s="47" t="str">
        <f>IF(IFERROR(VLOOKUP($C7,EVENEMENTS,COLUMN(D$6)-(7*(MONTH($C7)-MONTH($C$7))),FALSE),"")&lt;&gt;"",IFERROR(IF(VLOOKUP($C7,EVENEMENTS,IF(D$6="Services",3,2),FALSE)="","",VLOOKUP($C7,EVENEMENTS,IF(D$6="Services",3,2),FALSE)),"") &amp; " " &amp; IFERROR(VLOOKUP($C7,EVENEMENTS,COLUMN(D$6)-(7*(MONTH($C7)-MONTH($C$7))),FALSE),""),"")</f>
        <v xml:space="preserve"> Congé Fin d'Année UL</v>
      </c>
      <c r="E7" s="48" t="str">
        <f t="shared" ref="D7:G37" si="7">IF(IFERROR(VLOOKUP($C7,EVENEMENTS,COLUMN(E$6)-(7*(MONTH($C7)-MONTH($C$7))),FALSE),"")&lt;&gt;"",IFERROR(IF(VLOOKUP($C7,EVENEMENTS,IF(E$6="Services",3,2),FALSE)="","",VLOOKUP($C7,EVENEMENTS,IF(E$6="Services",3,2),FALSE)),"") &amp; " " &amp; IFERROR(VLOOKUP($C7,EVENEMENTS,COLUMN(E$6)-(7*(MONTH($C7)-MONTH($C$7))),FALSE),""),"")</f>
        <v xml:space="preserve"> Congé Fin d'Année UL</v>
      </c>
      <c r="F7" s="48" t="str">
        <f t="shared" si="7"/>
        <v xml:space="preserve"> Congé Fin d'Année UL</v>
      </c>
      <c r="G7" s="49" t="str">
        <f t="shared" si="7"/>
        <v xml:space="preserve"> Congé Fin d'Année UL</v>
      </c>
      <c r="H7" s="79">
        <f>WEEKNUM(J7,21)</f>
        <v>5</v>
      </c>
      <c r="I7" s="46" t="str">
        <f>IF(AND(WEEKDAY(J7,2)=1,MONTH(J7-7)&lt;&gt;MONTH(J7)),"1er lundi","")</f>
        <v/>
      </c>
      <c r="J7" s="404">
        <f>H5</f>
        <v>45323</v>
      </c>
      <c r="K7" s="309" t="str">
        <f t="shared" ref="K7:N35" si="8">IF(IFERROR(VLOOKUP($J7,EVENEMENTS,COLUMN(K$6)-(7*(MONTH($J7)+IF(YEAR($J7)&lt;&gt;YEAR($C$7),5,0)-MONTH($C$7))),FALSE),"")&lt;&gt;"",IFERROR(IF(VLOOKUP($J7,EVENEMENTS,IF(K$6="Services",3,2),FALSE)="","",VLOOKUP($J7,EVENEMENTS,IF(K$6="Services",3,2),FALSE)),"") &amp; " " &amp; IFERROR(VLOOKUP($J7,EVENEMENTS,COLUMN(K$6)-(7*(MONTH($J7)+IF(YEAR($J7)&lt;&gt;YEAR($C$7),5,0)-MONTH($C$7))),FALSE),""),"")</f>
        <v xml:space="preserve"> PGE3/MSc2 - Jury - Sem.1 - Ses.1</v>
      </c>
      <c r="L7" s="310" t="str">
        <f>IF(IFERROR(VLOOKUP($J7,EVENEMENTS,COLUMN(L$6)-(7*(MONTH($J7)+IF(YEAR($J7)&lt;&gt;YEAR($C$7),5,0)-MONTH($C$7))),FALSE),"")&lt;&gt;"",IFERROR(IF(VLOOKUP($J7,EVENEMENTS,IF(L$6="Services",3,2),FALSE)="","",VLOOKUP($J7,EVENEMENTS,IF(L$6="Services",3,2),FALSE)),"") &amp; " " &amp; IFERROR(VLOOKUP($J7,EVENEMENTS,COLUMN(L$6)-(7*(MONTH($J7)+IF(YEAR($J7)&lt;&gt;YEAR($C$7),5,0)-MONTH($C$7))),FALSE),""),"")</f>
        <v/>
      </c>
      <c r="M7" s="310" t="str">
        <f t="shared" si="8"/>
        <v/>
      </c>
      <c r="N7" s="311" t="str">
        <f t="shared" si="8"/>
        <v xml:space="preserve"> Jury M1, M2, M2+, 
Jurys MSc 2 Session 1 SEM 7
BAC 3A F  CLA + BAC 3A GB Jurys inter
BAC 2A Jury inter 
</v>
      </c>
      <c r="O7" s="312">
        <f>WEEKNUM(Q7,21)</f>
        <v>9</v>
      </c>
      <c r="P7" s="312" t="str">
        <f>IF(AND(WEEKDAY(Q7,2)=1,MONTH(Q7-7)&lt;&gt;MONTH(Q7)),"1er lundi","")</f>
        <v/>
      </c>
      <c r="Q7" s="313">
        <f>O5</f>
        <v>45352</v>
      </c>
      <c r="R7" s="309" t="str">
        <f t="shared" ref="R7:U37" si="9">IF(IFERROR(VLOOKUP($Q7,EVENEMENTS,COLUMN(R$6)-(7*(MONTH($Q7)+IF(YEAR($Q7)&lt;&gt;YEAR($C$7),5,0)-MONTH($C$7))),FALSE),"")&lt;&gt;"",IFERROR(IF(VLOOKUP($Q7,EVENEMENTS,IF(R$6="Services",3,2),FALSE)="","",VLOOKUP($Q7,EVENEMENTS,IF(R$6="Services",3,2),FALSE)),"") &amp; " " &amp; IFERROR(VLOOKUP($Q7,EVENEMENTS,COLUMN(R$6)-(7*(MONTH($Q7)+IF(YEAR($Q7)&lt;&gt;YEAR($C$7),5,0)-MONTH($C$7))),FALSE),""),"")</f>
        <v xml:space="preserve"> NPB</v>
      </c>
      <c r="S7" s="310" t="str">
        <f t="shared" si="9"/>
        <v xml:space="preserve"> NPB</v>
      </c>
      <c r="T7" s="310" t="str">
        <f t="shared" si="9"/>
        <v xml:space="preserve"> P, B</v>
      </c>
      <c r="U7" s="311" t="str">
        <f t="shared" si="9"/>
        <v/>
      </c>
      <c r="V7" s="312">
        <f>WEEKNUM(X7,21)</f>
        <v>14</v>
      </c>
      <c r="W7" s="312" t="str">
        <f>IF(AND(WEEKDAY(X7,2)=1,MONTH(X7-7)&lt;&gt;MONTH(X7)),"1er lundi","")</f>
        <v>1er lundi</v>
      </c>
      <c r="X7" s="313">
        <f>V5</f>
        <v>45383</v>
      </c>
      <c r="Y7" s="309" t="str">
        <f t="shared" ref="Y7:AB37" si="10">IF(IFERROR(VLOOKUP($X7,EVENEMENTS,COLUMN(Y$6)-(7*(MONTH($X7)+IF(YEAR($X7)&lt;&gt;YEAR($C$7),5,0)-MONTH($C$7))),FALSE),"")&lt;&gt;"",IFERROR(IF(VLOOKUP($X7,EVENEMENTS,IF(Y$6="Services",3,2),FALSE)="","",VLOOKUP($X7,EVENEMENTS,IF(Y$6="Services",3,2),FALSE)),"") &amp; " " &amp; IFERROR(VLOOKUP($X7,EVENEMENTS,COLUMN(Y$6)-(7*(MONTH($X7)+IF(YEAR($X7)&lt;&gt;YEAR($C$7),5,0)-MONTH($C$7))),FALSE),""),"")</f>
        <v xml:space="preserve"> NPB</v>
      </c>
      <c r="Z7" s="310" t="str">
        <f t="shared" si="10"/>
        <v xml:space="preserve"> NPB</v>
      </c>
      <c r="AA7" s="310" t="str">
        <f t="shared" si="10"/>
        <v xml:space="preserve"> NPB</v>
      </c>
      <c r="AB7" s="311" t="str">
        <f t="shared" si="10"/>
        <v xml:space="preserve"> Férié NPB - LUNDI DE PÂQUES</v>
      </c>
      <c r="AC7" s="312">
        <f>WEEKNUM(AE7,21)</f>
        <v>18</v>
      </c>
      <c r="AD7" s="312" t="str">
        <f>IF(AND(WEEKDAY(AE7,2)=1,MONTH(AE7-7)&lt;&gt;MONTH(AE7)),"1er lundi","")</f>
        <v/>
      </c>
      <c r="AE7" s="313">
        <f>AC5</f>
        <v>45413</v>
      </c>
      <c r="AF7" s="309" t="str">
        <f t="shared" ref="AF7:AI32" si="11">IF(IFERROR(VLOOKUP($AE7,EVENEMENTS,COLUMN(AF$6)-(7*(MONTH($AE7)+IF(YEAR($AE7)&lt;&gt;YEAR($C$7),5,0)-MONTH($C$7))),FALSE),"")&lt;&gt;"",IFERROR(IF(VLOOKUP($AE7,EVENEMENTS,IF(AF$6="Services",3,2),FALSE)="","",VLOOKUP($AE7,EVENEMENTS,IF(AF$6="Services",3,2),FALSE)),"") &amp; " " &amp; IFERROR(VLOOKUP($AE7,EVENEMENTS,COLUMN(AF$6)-(7*(MONTH($AE7)+IF(YEAR($AE7)&lt;&gt;YEAR($C$7),5,0)-MONTH($C$7))),FALSE),""),"")</f>
        <v xml:space="preserve"> NPB</v>
      </c>
      <c r="AG7" s="310" t="str">
        <f t="shared" si="11"/>
        <v xml:space="preserve"> NPB</v>
      </c>
      <c r="AH7" s="310" t="str">
        <f t="shared" si="11"/>
        <v xml:space="preserve"> NPB</v>
      </c>
      <c r="AI7" s="311" t="str">
        <f t="shared" si="11"/>
        <v xml:space="preserve"> Férié NPB - Fête du Travail 
CONGÉ PRINTEMPS ENSEIGNANTS</v>
      </c>
      <c r="AJ7" s="312">
        <f>WEEKNUM(AL7,21)</f>
        <v>22</v>
      </c>
      <c r="AK7" s="312" t="str">
        <f>IF(AND(WEEKDAY(AL7,2)=1,MONTH(AL7-7)&lt;&gt;MONTH(AL7)),"1er lundi","")</f>
        <v/>
      </c>
      <c r="AL7" s="313">
        <f>AJ5</f>
        <v>45444</v>
      </c>
      <c r="AM7" s="309" t="str">
        <f t="shared" ref="AM7:AP36" si="12">IF(IFERROR(VLOOKUP($AL7,EVENEMENTS,COLUMN(AM$6)-(7*(MONTH($AL7)+IF(YEAR($AL7)&lt;&gt;YEAR($C$7),5,0)-MONTH($C$7))),FALSE),"")&lt;&gt;"",IFERROR(IF(VLOOKUP($AL7,EVENEMENTS,IF(AM$6="Services",3,2),FALSE)="","",VLOOKUP($AL7,EVENEMENTS,IF(AM$6="Services",3,2),FALSE)),"") &amp; " " &amp; IFERROR(VLOOKUP($AL7,EVENEMENTS,COLUMN(AM$6)-(7*(MONTH($AL7)+IF(YEAR($AL7)&lt;&gt;YEAR($C$7),5,0)-MONTH($C$7))),FALSE),""),"")</f>
        <v/>
      </c>
      <c r="AN7" s="310" t="str">
        <f t="shared" si="12"/>
        <v/>
      </c>
      <c r="AO7" s="310" t="str">
        <f t="shared" si="12"/>
        <v/>
      </c>
      <c r="AP7" s="311" t="str">
        <f t="shared" si="12"/>
        <v/>
      </c>
      <c r="AQ7" s="312">
        <f>WEEKNUM(AS7,21)</f>
        <v>27</v>
      </c>
      <c r="AR7" s="312" t="str">
        <f>IF(AND(WEEKDAY(AS7,2)=1,MONTH(AS7-7)&lt;&gt;MONTH(AS7)),"1er lundi","")</f>
        <v>1er lundi</v>
      </c>
      <c r="AS7" s="313">
        <f>AQ5</f>
        <v>45474</v>
      </c>
      <c r="AT7" s="309" t="str">
        <f t="shared" ref="AT7:AW37" si="13">IF(IFERROR(VLOOKUP($AS7,EVENEMENTS,COLUMN(AT$6)-(7*(MONTH($AS7)+IF(YEAR($AS7)&lt;&gt;YEAR($C$7),5,0)-MONTH($C$7))),FALSE),"")&lt;&gt;"",IFERROR(IF(VLOOKUP($AS7,EVENEMENTS,IF(AT$6="Services",3,2),FALSE)="","",VLOOKUP($AS7,EVENEMENTS,IF(AT$6="Services",3,2),FALSE)),"") &amp; " " &amp; IFERROR(VLOOKUP($AS7,EVENEMENTS,COLUMN(AT$6)-(7*(MONTH($AS7)+IF(YEAR($AS7)&lt;&gt;YEAR($C$7),5,0)-MONTH($C$7))),FALSE),""),"")</f>
        <v/>
      </c>
      <c r="AU7" s="310" t="str">
        <f t="shared" si="13"/>
        <v xml:space="preserve"> BACH2 - Deadline saisie des notes - rattrap. Sem.2                                                                                                                                BACH3 ET - Deadline saisie des notes - rattrap. SEM1+2</v>
      </c>
      <c r="AV7" s="310" t="str">
        <f t="shared" si="13"/>
        <v/>
      </c>
      <c r="AW7" s="311" t="str">
        <f t="shared" si="13"/>
        <v xml:space="preserve"> Jury MSc 2 DU Session 1 annuelle
Jury M2+</v>
      </c>
      <c r="AX7" s="312">
        <f>WEEKNUM(AZ7,21)</f>
        <v>31</v>
      </c>
      <c r="AY7" s="312" t="str">
        <f>IF(AND(WEEKDAY(AZ7,2)=1,MONTH(AZ7-7)&lt;&gt;MONTH(AZ7)),"1er lundi","")</f>
        <v/>
      </c>
      <c r="AZ7" s="313">
        <f>AX5</f>
        <v>45505</v>
      </c>
      <c r="BA7" s="309" t="str">
        <f t="shared" ref="BA7:BD37" si="14">IF(IFERROR(VLOOKUP($AZ7,EVENEMENTS,COLUMN(BA$6)-(7*(MONTH($AZ7)+IF(YEAR($AZ7)&lt;&gt;YEAR($C$7),5,0)-MONTH($C$7))),FALSE),"")&lt;&gt;"",IFERROR(IF(VLOOKUP($AZ7,EVENEMENTS,IF(BA$6="Services",3,2),FALSE)="","",VLOOKUP($AZ7,EVENEMENTS,IF(BA$6="Services",3,2),FALSE)),"") &amp; " " &amp; IFERROR(VLOOKUP($AZ7,EVENEMENTS,COLUMN(BA$6)-(7*(MONTH($AZ7)+IF(YEAR($AZ7)&lt;&gt;YEAR($C$7),5,0)-MONTH($C$7))),FALSE),""),"")</f>
        <v xml:space="preserve"> NPB</v>
      </c>
      <c r="BB7" s="310" t="str">
        <f t="shared" si="14"/>
        <v xml:space="preserve"> NP</v>
      </c>
      <c r="BC7" s="310" t="str">
        <f t="shared" si="14"/>
        <v xml:space="preserve"> NPB</v>
      </c>
      <c r="BD7" s="311" t="str">
        <f t="shared" si="14"/>
        <v xml:space="preserve"> CONGES ÉTÉ ENSEIGNANTS</v>
      </c>
      <c r="BE7" s="312">
        <f>WEEKNUM(BG7,21)</f>
        <v>35</v>
      </c>
      <c r="BF7" s="312" t="str">
        <f>IF(AND(WEEKDAY(BG7,2)=1,MONTH(BG7-7)&lt;&gt;MONTH(BG7)),"1er lundi","")</f>
        <v/>
      </c>
      <c r="BG7" s="313">
        <f>BE5</f>
        <v>45536</v>
      </c>
      <c r="BH7" s="309" t="str">
        <f t="shared" ref="BH7:BK36" si="15">IF(IFERROR(VLOOKUP($BG7,EVENEMENTS,COLUMN(BH$6)-(7*(MONTH($BG7)+IF(YEAR($BG7)&lt;&gt;YEAR($C$7),5,0)-MONTH($C$7))),FALSE),"")&lt;&gt;"",IFERROR(IF(VLOOKUP($BG7,EVENEMENTS,IF(BH$6="Services",3,2),FALSE)="","",VLOOKUP($BG7,EVENEMENTS,IF(BH$6="Services",3,2),FALSE)),"") &amp; " " &amp; IFERROR(VLOOKUP($BG7,EVENEMENTS,COLUMN(BH$6)-(7*(MONTH($BG7)+IF(YEAR($BG7)&lt;&gt;YEAR($C$7),5,0)-MONTH($C$7))),FALSE),""),"")</f>
        <v/>
      </c>
      <c r="BI7" s="310" t="str">
        <f t="shared" si="15"/>
        <v/>
      </c>
      <c r="BJ7" s="310" t="str">
        <f t="shared" si="15"/>
        <v/>
      </c>
      <c r="BK7" s="56" t="str">
        <f t="shared" si="15"/>
        <v/>
      </c>
    </row>
    <row r="8" spans="1:63" s="40" customFormat="1" ht="218.25" thickBot="1" x14ac:dyDescent="0.25">
      <c r="A8" s="80" t="str">
        <f>IF(C8&lt;&gt;"",IF(WEEKDAY(C8,2)=1,WEEKNUM(C8,21),""),"")</f>
        <v/>
      </c>
      <c r="B8" s="46" t="str">
        <f t="shared" ref="B8:B37" si="16">IF(AND(WEEKDAY(C8,2)=1,MONTH(C8-7)&lt;&gt;MONTH(C8)),"1er lundi","")</f>
        <v/>
      </c>
      <c r="C8" s="44">
        <f>IF(C7&lt;&gt;"",IF(MONTH(C7)=MONTH(C7+1),C7+1,""),"")</f>
        <v>45293</v>
      </c>
      <c r="D8" s="50" t="str">
        <f t="shared" si="7"/>
        <v xml:space="preserve"> Congé Fin d'Année UL</v>
      </c>
      <c r="E8" s="51" t="str">
        <f t="shared" si="7"/>
        <v xml:space="preserve"> Congé Fin d'Année UL</v>
      </c>
      <c r="F8" s="51" t="str">
        <f t="shared" si="7"/>
        <v xml:space="preserve"> Congé Fin d'Année UL</v>
      </c>
      <c r="G8" s="52" t="str">
        <f t="shared" si="7"/>
        <v xml:space="preserve"> Congé Fin d'Année UL</v>
      </c>
      <c r="H8" s="80" t="str">
        <f>IF(J8&lt;&gt;"",IF(WEEKDAY(J8,2)=1,WEEKNUM(J8,21),""),"")</f>
        <v/>
      </c>
      <c r="I8" s="46" t="str">
        <f t="shared" ref="I8:I34" si="17">IF(AND(WEEKDAY(J8,2)=1,MONTH(J8-7)&lt;&gt;MONTH(J8)),"1er lundi","")</f>
        <v/>
      </c>
      <c r="J8" s="405">
        <f>IF(J7&lt;&gt;"",IF(MONTH(J7)=MONTH(J7+1),J7+1,""),"")</f>
        <v>45324</v>
      </c>
      <c r="K8" s="314" t="str">
        <f t="shared" si="8"/>
        <v xml:space="preserve"> PGE1 - Deadline saisie des notes CF - Sem.1 - Ses.1</v>
      </c>
      <c r="L8" s="315" t="str">
        <f t="shared" si="8"/>
        <v xml:space="preserve"> BACH2 - Deadline valid. Info. - rattrap. - Sem.1             </v>
      </c>
      <c r="M8" s="315" t="str">
        <f t="shared" si="8"/>
        <v/>
      </c>
      <c r="N8" s="316" t="str">
        <f t="shared" si="8"/>
        <v/>
      </c>
      <c r="O8" s="317" t="str">
        <f>IF(Q8&lt;&gt;"",IF(WEEKDAY(Q8,2)=1,WEEKNUM(Q8,21),""),"")</f>
        <v/>
      </c>
      <c r="P8" s="312" t="str">
        <f t="shared" ref="P8:P37" si="18">IF(AND(WEEKDAY(Q8,2)=1,MONTH(Q8-7)&lt;&gt;MONTH(Q8)),"1er lundi","")</f>
        <v/>
      </c>
      <c r="Q8" s="318">
        <f>IF(Q7&lt;&gt;"",IF(MONTH(Q7)=MONTH(Q7+1),Q7+1,""),"")</f>
        <v>45353</v>
      </c>
      <c r="R8" s="314" t="str">
        <f t="shared" si="9"/>
        <v xml:space="preserve"> NPB</v>
      </c>
      <c r="S8" s="315" t="str">
        <f t="shared" si="9"/>
        <v xml:space="preserve"> NPB</v>
      </c>
      <c r="T8" s="315" t="str">
        <f>IF(IFERROR(VLOOKUP($Q8,EVENEMENTS,COLUMN(T$6)-(7*(MONTH($Q8)+IF(YEAR($Q8)&lt;&gt;YEAR($C$7),5,0)-MONTH($C$7))),FALSE),"")&lt;&gt;"",IFERROR(IF(VLOOKUP($Q8,EVENEMENTS,IF(T$6="Services",3,2),FALSE)="","",VLOOKUP($Q8,EVENEMENTS,IF(T$6="Services",3,2),FALSE)),"") &amp; " " &amp; IFERROR(VLOOKUP($Q8,EVENEMENTS,COLUMN(T$6)-(7*(MONTH($Q8)+IF(YEAR($Q8)&lt;&gt;YEAR($C$7),5,0)-MONTH($C$7))),FALSE),""),"")</f>
        <v xml:space="preserve"> P, B</v>
      </c>
      <c r="U8" s="316" t="str">
        <f t="shared" si="9"/>
        <v/>
      </c>
      <c r="V8" s="317" t="str">
        <f>IF(X8&lt;&gt;"",IF(WEEKDAY(X8,2)=1,WEEKNUM(X8,21),""),"")</f>
        <v/>
      </c>
      <c r="W8" s="312" t="str">
        <f t="shared" ref="W8:W37" si="19">IF(AND(WEEKDAY(X8,2)=1,MONTH(X8-7)&lt;&gt;MONTH(X8)),"1er lundi","")</f>
        <v/>
      </c>
      <c r="X8" s="318">
        <f>IF(X7&lt;&gt;"",IF(MONTH(X7)=MONTH(X7+1),X7+1,""),"")</f>
        <v>45384</v>
      </c>
      <c r="Y8" s="314" t="str">
        <f t="shared" si="10"/>
        <v/>
      </c>
      <c r="Z8" s="315" t="str">
        <f t="shared" si="10"/>
        <v xml:space="preserve"> BACH2 - Deadline envoi sujets - partiels TC - Sem.2 - Ses.1                                                                                                                                                       BACH3 ET - Deadline envoi sujets - partiels TC - Sem.2 - Ses.1                                                                                                                   </v>
      </c>
      <c r="AA8" s="315" t="str">
        <f t="shared" si="10"/>
        <v/>
      </c>
      <c r="AB8" s="316" t="str">
        <f t="shared" si="10"/>
        <v/>
      </c>
      <c r="AC8" s="317" t="str">
        <f>IF(AE8&lt;&gt;"",IF(WEEKDAY(AE8,2)=1,WEEKNUM(AE8,21),""),"")</f>
        <v/>
      </c>
      <c r="AD8" s="312" t="str">
        <f t="shared" ref="AD8:AD37" si="20">IF(AND(WEEKDAY(AE8,2)=1,MONTH(AE8-7)&lt;&gt;MONTH(AE8)),"1er lundi","")</f>
        <v/>
      </c>
      <c r="AE8" s="318">
        <f>IF(AE7&lt;&gt;"",IF(MONTH(AE7)=MONTH(AE7+1),AE7+1,""),"")</f>
        <v>45414</v>
      </c>
      <c r="AF8" s="314" t="str">
        <f t="shared" si="11"/>
        <v xml:space="preserve"> NP</v>
      </c>
      <c r="AG8" s="315" t="str">
        <f t="shared" si="11"/>
        <v xml:space="preserve"> NP</v>
      </c>
      <c r="AH8" s="315" t="str">
        <f t="shared" si="11"/>
        <v xml:space="preserve"> NP</v>
      </c>
      <c r="AI8" s="316" t="str">
        <f t="shared" si="11"/>
        <v xml:space="preserve"> CONGÉ PRINTEMPS ENSEIGNANTS</v>
      </c>
      <c r="AJ8" s="317" t="str">
        <f>IF(AL8&lt;&gt;"",IF(WEEKDAY(AL8,2)=1,WEEKNUM(AL8,21),""),"")</f>
        <v/>
      </c>
      <c r="AK8" s="312" t="str">
        <f t="shared" ref="AK8:AK37" si="21">IF(AND(WEEKDAY(AL8,2)=1,MONTH(AL8-7)&lt;&gt;MONTH(AL8)),"1er lundi","")</f>
        <v/>
      </c>
      <c r="AL8" s="318">
        <f>IF(AL7&lt;&gt;"",IF(MONTH(AL7)=MONTH(AL7+1),AL7+1,""),"")</f>
        <v>45445</v>
      </c>
      <c r="AM8" s="314" t="str">
        <f t="shared" si="12"/>
        <v/>
      </c>
      <c r="AN8" s="315" t="str">
        <f t="shared" si="12"/>
        <v/>
      </c>
      <c r="AO8" s="315" t="str">
        <f t="shared" si="12"/>
        <v/>
      </c>
      <c r="AP8" s="316" t="str">
        <f t="shared" si="12"/>
        <v/>
      </c>
      <c r="AQ8" s="317" t="str">
        <f>IF(AS8&lt;&gt;"",IF(WEEKDAY(AS8,2)=1,WEEKNUM(AS8,21),""),"")</f>
        <v/>
      </c>
      <c r="AR8" s="312" t="str">
        <f t="shared" ref="AR8:AR37" si="22">IF(AND(WEEKDAY(AS8,2)=1,MONTH(AS8-7)&lt;&gt;MONTH(AS8)),"1er lundi","")</f>
        <v/>
      </c>
      <c r="AS8" s="318">
        <f>IF(AS7&lt;&gt;"",IF(MONTH(AS7)=MONTH(AS7+1),AS7+1,""),"")</f>
        <v>45475</v>
      </c>
      <c r="AT8" s="314" t="str">
        <f t="shared" si="13"/>
        <v/>
      </c>
      <c r="AU8" s="315" t="str">
        <f t="shared" si="13"/>
        <v/>
      </c>
      <c r="AV8" s="315" t="str">
        <f t="shared" si="13"/>
        <v/>
      </c>
      <c r="AW8" s="316" t="str">
        <f t="shared" si="13"/>
        <v/>
      </c>
      <c r="AX8" s="317" t="str">
        <f>IF(AZ8&lt;&gt;"",IF(WEEKDAY(AZ8,2)=1,WEEKNUM(AZ8,21),""),"")</f>
        <v/>
      </c>
      <c r="AY8" s="312" t="str">
        <f t="shared" ref="AY8:AY37" si="23">IF(AND(WEEKDAY(AZ8,2)=1,MONTH(AZ8-7)&lt;&gt;MONTH(AZ8)),"1er lundi","")</f>
        <v/>
      </c>
      <c r="AZ8" s="318">
        <f>IF(AZ7&lt;&gt;"",IF(MONTH(AZ7)=MONTH(AZ7+1),AZ7+1,""),"")</f>
        <v>45506</v>
      </c>
      <c r="BA8" s="314" t="str">
        <f t="shared" si="14"/>
        <v xml:space="preserve"> NPB</v>
      </c>
      <c r="BB8" s="315" t="str">
        <f t="shared" si="14"/>
        <v xml:space="preserve"> NP</v>
      </c>
      <c r="BC8" s="315" t="str">
        <f t="shared" si="14"/>
        <v xml:space="preserve"> NPB</v>
      </c>
      <c r="BD8" s="316" t="str">
        <f t="shared" si="14"/>
        <v xml:space="preserve"> CONGES ÉTÉ ENSEIGNANTS</v>
      </c>
      <c r="BE8" s="317">
        <f>IF(BG8&lt;&gt;"",IF(WEEKDAY(BG8,2)=1,WEEKNUM(BG8,21),""),"")</f>
        <v>36</v>
      </c>
      <c r="BF8" s="312" t="str">
        <f t="shared" ref="BF8:BF36" si="24">IF(AND(WEEKDAY(BG8,2)=1,MONTH(BG8-7)&lt;&gt;MONTH(BG8)),"1er lundi","")</f>
        <v>1er lundi</v>
      </c>
      <c r="BG8" s="318">
        <f>IF(BG7&lt;&gt;"",IF(MONTH(BG7)=MONTH(BG7+1),BG7+1,""),"")</f>
        <v>45537</v>
      </c>
      <c r="BH8" s="314" t="str">
        <f t="shared" si="15"/>
        <v/>
      </c>
      <c r="BI8" s="315" t="str">
        <f t="shared" si="15"/>
        <v/>
      </c>
      <c r="BJ8" s="315" t="str">
        <f t="shared" si="15"/>
        <v/>
      </c>
      <c r="BK8" s="57" t="str">
        <f t="shared" si="15"/>
        <v/>
      </c>
    </row>
    <row r="9" spans="1:63" s="40" customFormat="1" ht="216.6" customHeight="1" thickBot="1" x14ac:dyDescent="0.25">
      <c r="A9" s="80" t="str">
        <f t="shared" ref="A9:A37" si="25">IF(C9&lt;&gt;"",IF(WEEKDAY(C9,2)=1,WEEKNUM(C9,21),""),"")</f>
        <v/>
      </c>
      <c r="B9" s="46" t="str">
        <f t="shared" si="16"/>
        <v/>
      </c>
      <c r="C9" s="44">
        <f t="shared" ref="C9:C37" si="26">IF(C8&lt;&gt;"",IF(MONTH(C8)=MONTH(C8+1),C8+1,""),"")</f>
        <v>45294</v>
      </c>
      <c r="D9" s="50" t="str">
        <f t="shared" si="7"/>
        <v xml:space="preserve"> Congé Fin d'Année UL</v>
      </c>
      <c r="E9" s="51" t="str">
        <f t="shared" si="7"/>
        <v xml:space="preserve"> Congé Fin d'Année UL</v>
      </c>
      <c r="F9" s="51" t="str">
        <f t="shared" si="7"/>
        <v xml:space="preserve"> Congé Fin d'Année UL</v>
      </c>
      <c r="G9" s="52" t="str">
        <f t="shared" si="7"/>
        <v xml:space="preserve"> Congé Fin d'Année UL</v>
      </c>
      <c r="H9" s="80" t="str">
        <f t="shared" ref="H9:H35" si="27">IF(J9&lt;&gt;"",IF(WEEKDAY(J9,2)=1,WEEKNUM(J9,21),""),"")</f>
        <v/>
      </c>
      <c r="I9" s="46" t="str">
        <f t="shared" si="17"/>
        <v/>
      </c>
      <c r="J9" s="405">
        <f t="shared" ref="J9:J35" si="28">IF(J8&lt;&gt;"",IF(MONTH(J8)=MONTH(J8+1),J8+1,""),"")</f>
        <v>45325</v>
      </c>
      <c r="K9" s="314" t="str">
        <f t="shared" si="8"/>
        <v/>
      </c>
      <c r="L9" s="315" t="str">
        <f t="shared" si="8"/>
        <v/>
      </c>
      <c r="M9" s="315" t="str">
        <f t="shared" si="8"/>
        <v/>
      </c>
      <c r="N9" s="316" t="str">
        <f t="shared" si="8"/>
        <v/>
      </c>
      <c r="O9" s="317" t="str">
        <f t="shared" ref="O9:O37" si="29">IF(Q9&lt;&gt;"",IF(WEEKDAY(Q9,2)=1,WEEKNUM(Q9,21),""),"")</f>
        <v/>
      </c>
      <c r="P9" s="312" t="str">
        <f t="shared" si="18"/>
        <v/>
      </c>
      <c r="Q9" s="318">
        <f t="shared" ref="Q9:Q37" si="30">IF(Q8&lt;&gt;"",IF(MONTH(Q8)=MONTH(Q8+1),Q8+1,""),"")</f>
        <v>45354</v>
      </c>
      <c r="R9" s="314" t="str">
        <f t="shared" si="9"/>
        <v/>
      </c>
      <c r="S9" s="315" t="str">
        <f t="shared" si="9"/>
        <v/>
      </c>
      <c r="T9" s="315" t="str">
        <f t="shared" si="9"/>
        <v/>
      </c>
      <c r="U9" s="316" t="str">
        <f t="shared" si="9"/>
        <v/>
      </c>
      <c r="V9" s="317" t="str">
        <f t="shared" ref="V9:V36" si="31">IF(X9&lt;&gt;"",IF(WEEKDAY(X9,2)=1,WEEKNUM(X9,21),""),"")</f>
        <v/>
      </c>
      <c r="W9" s="312" t="str">
        <f t="shared" si="19"/>
        <v/>
      </c>
      <c r="X9" s="318">
        <f t="shared" ref="X9:X37" si="32">IF(X8&lt;&gt;"",IF(MONTH(X8)=MONTH(X8+1),X8+1,""),"")</f>
        <v>45385</v>
      </c>
      <c r="Y9" s="314" t="str">
        <f t="shared" si="10"/>
        <v/>
      </c>
      <c r="Z9" s="315" t="str">
        <f t="shared" si="10"/>
        <v xml:space="preserve"> BACH1 - Deadline valid. Info. - partiels TC - Sem.2 - Ses.1</v>
      </c>
      <c r="AA9" s="315" t="str">
        <f t="shared" si="10"/>
        <v/>
      </c>
      <c r="AB9" s="316" t="str">
        <f t="shared" si="10"/>
        <v/>
      </c>
      <c r="AC9" s="317" t="str">
        <f t="shared" ref="AC9:AC37" si="33">IF(AE9&lt;&gt;"",IF(WEEKDAY(AE9,2)=1,WEEKNUM(AE9,21),""),"")</f>
        <v/>
      </c>
      <c r="AD9" s="312" t="str">
        <f t="shared" si="20"/>
        <v/>
      </c>
      <c r="AE9" s="318">
        <f t="shared" ref="AE9:AE37" si="34">IF(AE8&lt;&gt;"",IF(MONTH(AE8)=MONTH(AE8+1),AE8+1,""),"")</f>
        <v>45415</v>
      </c>
      <c r="AF9" s="314" t="str">
        <f t="shared" si="11"/>
        <v xml:space="preserve"> NP</v>
      </c>
      <c r="AG9" s="315" t="str">
        <f t="shared" si="11"/>
        <v xml:space="preserve"> NP</v>
      </c>
      <c r="AH9" s="315" t="str">
        <f t="shared" si="11"/>
        <v xml:space="preserve"> NP</v>
      </c>
      <c r="AI9" s="316" t="str">
        <f t="shared" si="11"/>
        <v xml:space="preserve"> CONGÉ PRINTEMPS ENSEIGNANTS</v>
      </c>
      <c r="AJ9" s="317">
        <f t="shared" ref="AJ9:AJ19" si="35">IF(AL9&lt;&gt;"",IF(WEEKDAY(AL9,2)=1,WEEKNUM(AL9,21),""),"")</f>
        <v>23</v>
      </c>
      <c r="AK9" s="312" t="str">
        <f t="shared" si="21"/>
        <v>1er lundi</v>
      </c>
      <c r="AL9" s="318">
        <f t="shared" ref="AL9:AL37" si="36">IF(AL8&lt;&gt;"",IF(MONTH(AL8)=MONTH(AL8+1),AL8+1,""),"")</f>
        <v>45446</v>
      </c>
      <c r="AM9" s="314" t="str">
        <f t="shared" si="12"/>
        <v/>
      </c>
      <c r="AN9" s="315" t="str">
        <f t="shared" si="12"/>
        <v xml:space="preserve"> BACH1 - Deadline envoi sujets - rattrap. Sem.2</v>
      </c>
      <c r="AO9" s="315" t="str">
        <f t="shared" si="12"/>
        <v/>
      </c>
      <c r="AP9" s="316" t="str">
        <f t="shared" si="12"/>
        <v/>
      </c>
      <c r="AQ9" s="317" t="str">
        <f t="shared" ref="AQ9:AQ37" si="37">IF(AS9&lt;&gt;"",IF(WEEKDAY(AS9,2)=1,WEEKNUM(AS9,21),""),"")</f>
        <v/>
      </c>
      <c r="AR9" s="312" t="str">
        <f t="shared" si="22"/>
        <v/>
      </c>
      <c r="AS9" s="318">
        <f t="shared" ref="AS9:AS37" si="38">IF(AS8&lt;&gt;"",IF(MONTH(AS8)=MONTH(AS8+1),AS8+1,""),"")</f>
        <v>45476</v>
      </c>
      <c r="AT9" s="314" t="str">
        <f t="shared" si="13"/>
        <v/>
      </c>
      <c r="AU9" s="315" t="str">
        <f t="shared" si="13"/>
        <v/>
      </c>
      <c r="AV9" s="315" t="str">
        <f t="shared" si="13"/>
        <v/>
      </c>
      <c r="AW9" s="316" t="str">
        <f t="shared" si="13"/>
        <v/>
      </c>
      <c r="AX9" s="317" t="str">
        <f t="shared" ref="AX9:AX37" si="39">IF(AZ9&lt;&gt;"",IF(WEEKDAY(AZ9,2)=1,WEEKNUM(AZ9,21),""),"")</f>
        <v/>
      </c>
      <c r="AY9" s="312" t="str">
        <f t="shared" si="23"/>
        <v/>
      </c>
      <c r="AZ9" s="318">
        <f t="shared" ref="AZ9:AZ37" si="40">IF(AZ8&lt;&gt;"",IF(MONTH(AZ8)=MONTH(AZ8+1),AZ8+1,""),"")</f>
        <v>45507</v>
      </c>
      <c r="BA9" s="314" t="str">
        <f t="shared" si="14"/>
        <v xml:space="preserve"> NPB</v>
      </c>
      <c r="BB9" s="315" t="str">
        <f t="shared" si="14"/>
        <v xml:space="preserve"> NP</v>
      </c>
      <c r="BC9" s="315" t="str">
        <f t="shared" si="14"/>
        <v xml:space="preserve"> NPB</v>
      </c>
      <c r="BD9" s="316" t="str">
        <f t="shared" si="14"/>
        <v xml:space="preserve"> CONGES ÉTÉ ENSEIGNANTS</v>
      </c>
      <c r="BE9" s="317" t="str">
        <f t="shared" ref="BE9:BE36" si="41">IF(BG9&lt;&gt;"",IF(WEEKDAY(BG9,2)=1,WEEKNUM(BG9,21),""),"")</f>
        <v/>
      </c>
      <c r="BF9" s="312" t="str">
        <f t="shared" si="24"/>
        <v/>
      </c>
      <c r="BG9" s="318">
        <f t="shared" ref="BG9:BG36" si="42">IF(BG8&lt;&gt;"",IF(MONTH(BG8)=MONTH(BG8+1),BG8+1,""),"")</f>
        <v>45538</v>
      </c>
      <c r="BH9" s="314" t="str">
        <f t="shared" si="15"/>
        <v/>
      </c>
      <c r="BI9" s="315" t="str">
        <f t="shared" si="15"/>
        <v/>
      </c>
      <c r="BJ9" s="315" t="str">
        <f t="shared" si="15"/>
        <v/>
      </c>
      <c r="BK9" s="57" t="str">
        <f t="shared" si="15"/>
        <v/>
      </c>
    </row>
    <row r="10" spans="1:63" s="40" customFormat="1" ht="186.75" customHeight="1" thickBot="1" x14ac:dyDescent="0.25">
      <c r="A10" s="80" t="str">
        <f t="shared" si="25"/>
        <v/>
      </c>
      <c r="B10" s="46" t="str">
        <f t="shared" si="16"/>
        <v/>
      </c>
      <c r="C10" s="44">
        <f t="shared" si="26"/>
        <v>45295</v>
      </c>
      <c r="D10" s="50" t="str">
        <f t="shared" si="7"/>
        <v xml:space="preserve"> Congé Fin d'Année UL</v>
      </c>
      <c r="E10" s="51" t="str">
        <f t="shared" si="7"/>
        <v xml:space="preserve"> Congé Fin d'Année UL</v>
      </c>
      <c r="F10" s="51" t="str">
        <f t="shared" si="7"/>
        <v xml:space="preserve"> Congé Fin d'Année UL</v>
      </c>
      <c r="G10" s="52" t="str">
        <f t="shared" si="7"/>
        <v xml:space="preserve"> Congé Fin d'Année UL</v>
      </c>
      <c r="H10" s="80" t="str">
        <f t="shared" si="27"/>
        <v/>
      </c>
      <c r="I10" s="46" t="str">
        <f t="shared" si="17"/>
        <v/>
      </c>
      <c r="J10" s="405">
        <f t="shared" si="28"/>
        <v>45326</v>
      </c>
      <c r="K10" s="314" t="str">
        <f t="shared" si="8"/>
        <v/>
      </c>
      <c r="L10" s="315" t="str">
        <f t="shared" si="8"/>
        <v/>
      </c>
      <c r="M10" s="315" t="str">
        <f t="shared" si="8"/>
        <v/>
      </c>
      <c r="N10" s="316" t="str">
        <f t="shared" si="8"/>
        <v/>
      </c>
      <c r="O10" s="317">
        <f t="shared" si="29"/>
        <v>10</v>
      </c>
      <c r="P10" s="312" t="str">
        <f t="shared" si="18"/>
        <v>1er lundi</v>
      </c>
      <c r="Q10" s="318">
        <f t="shared" si="30"/>
        <v>45355</v>
      </c>
      <c r="R10" s="314" t="str">
        <f t="shared" si="9"/>
        <v/>
      </c>
      <c r="S10" s="315" t="str">
        <f t="shared" si="9"/>
        <v xml:space="preserve"> BACH2 -Rattrapages SEM1
</v>
      </c>
      <c r="T10" s="315" t="str">
        <f t="shared" si="9"/>
        <v/>
      </c>
      <c r="U10" s="316" t="str">
        <f t="shared" si="9"/>
        <v/>
      </c>
      <c r="V10" s="317" t="str">
        <f t="shared" si="31"/>
        <v/>
      </c>
      <c r="W10" s="312" t="str">
        <f t="shared" si="19"/>
        <v/>
      </c>
      <c r="X10" s="318">
        <f t="shared" si="32"/>
        <v>45386</v>
      </c>
      <c r="Y10" s="314" t="str">
        <f t="shared" si="10"/>
        <v/>
      </c>
      <c r="Z10" s="315" t="str">
        <f t="shared" si="10"/>
        <v xml:space="preserve"> BACH3 ALT. FR - Deadline saisie des notes CF - Sem.1 - Ses.1 </v>
      </c>
      <c r="AA10" s="315" t="str">
        <f t="shared" si="10"/>
        <v/>
      </c>
      <c r="AB10" s="316" t="str">
        <f t="shared" si="10"/>
        <v/>
      </c>
      <c r="AC10" s="317" t="str">
        <f t="shared" si="33"/>
        <v/>
      </c>
      <c r="AD10" s="312" t="str">
        <f t="shared" si="20"/>
        <v/>
      </c>
      <c r="AE10" s="318">
        <f t="shared" si="34"/>
        <v>45416</v>
      </c>
      <c r="AF10" s="314" t="str">
        <f t="shared" si="11"/>
        <v xml:space="preserve"> NP</v>
      </c>
      <c r="AG10" s="315" t="str">
        <f t="shared" si="11"/>
        <v xml:space="preserve"> NP</v>
      </c>
      <c r="AH10" s="315" t="str">
        <f t="shared" si="11"/>
        <v xml:space="preserve"> NP</v>
      </c>
      <c r="AI10" s="316" t="str">
        <f t="shared" si="11"/>
        <v xml:space="preserve"> CONGÉ PRINTEMPS ENSEIGNANTS</v>
      </c>
      <c r="AJ10" s="317" t="str">
        <f t="shared" si="35"/>
        <v/>
      </c>
      <c r="AK10" s="312" t="str">
        <f t="shared" si="21"/>
        <v/>
      </c>
      <c r="AL10" s="318">
        <f t="shared" si="36"/>
        <v>45447</v>
      </c>
      <c r="AM10" s="314" t="str">
        <f t="shared" si="12"/>
        <v xml:space="preserve"> PGE2/MSc1 - Deadline saisie des notes CC - Sem.2 - Ses.1 ALT.</v>
      </c>
      <c r="AN10" s="315" t="str">
        <f t="shared" si="12"/>
        <v/>
      </c>
      <c r="AO10" s="315" t="str">
        <f t="shared" si="12"/>
        <v/>
      </c>
      <c r="AP10" s="316" t="str">
        <f t="shared" si="12"/>
        <v/>
      </c>
      <c r="AQ10" s="317" t="str">
        <f t="shared" si="37"/>
        <v/>
      </c>
      <c r="AR10" s="312" t="str">
        <f t="shared" si="22"/>
        <v/>
      </c>
      <c r="AS10" s="318">
        <f t="shared" si="38"/>
        <v>45477</v>
      </c>
      <c r="AT10" s="314" t="str">
        <f t="shared" si="13"/>
        <v/>
      </c>
      <c r="AU10" s="315" t="str">
        <f t="shared" si="13"/>
        <v/>
      </c>
      <c r="AV10" s="315" t="str">
        <f t="shared" si="13"/>
        <v/>
      </c>
      <c r="AW10" s="316" t="str">
        <f t="shared" si="13"/>
        <v/>
      </c>
      <c r="AX10" s="317" t="str">
        <f t="shared" si="39"/>
        <v/>
      </c>
      <c r="AY10" s="312" t="str">
        <f t="shared" si="23"/>
        <v/>
      </c>
      <c r="AZ10" s="318">
        <f t="shared" si="40"/>
        <v>45508</v>
      </c>
      <c r="BA10" s="314" t="str">
        <f t="shared" si="14"/>
        <v xml:space="preserve"> NPB</v>
      </c>
      <c r="BB10" s="315" t="str">
        <f t="shared" si="14"/>
        <v xml:space="preserve"> NP</v>
      </c>
      <c r="BC10" s="315" t="str">
        <f t="shared" si="14"/>
        <v xml:space="preserve"> NPB</v>
      </c>
      <c r="BD10" s="316" t="str">
        <f t="shared" si="14"/>
        <v xml:space="preserve"> CONGES ÉTÉ ENSEIGNANTS</v>
      </c>
      <c r="BE10" s="317" t="str">
        <f t="shared" si="41"/>
        <v/>
      </c>
      <c r="BF10" s="312" t="str">
        <f t="shared" si="24"/>
        <v/>
      </c>
      <c r="BG10" s="318">
        <f t="shared" si="42"/>
        <v>45539</v>
      </c>
      <c r="BH10" s="314" t="str">
        <f t="shared" si="15"/>
        <v/>
      </c>
      <c r="BI10" s="315" t="str">
        <f t="shared" si="15"/>
        <v/>
      </c>
      <c r="BJ10" s="315" t="str">
        <f t="shared" si="15"/>
        <v/>
      </c>
      <c r="BK10" s="57" t="str">
        <f t="shared" si="15"/>
        <v/>
      </c>
    </row>
    <row r="11" spans="1:63" s="40" customFormat="1" ht="392.25" thickBot="1" x14ac:dyDescent="0.25">
      <c r="A11" s="80" t="str">
        <f t="shared" si="25"/>
        <v/>
      </c>
      <c r="B11" s="46" t="str">
        <f t="shared" si="16"/>
        <v/>
      </c>
      <c r="C11" s="44">
        <f t="shared" si="26"/>
        <v>45296</v>
      </c>
      <c r="D11" s="50" t="str">
        <f t="shared" si="7"/>
        <v xml:space="preserve"> Congé Fin d'Année UL</v>
      </c>
      <c r="E11" s="51" t="str">
        <f t="shared" si="7"/>
        <v xml:space="preserve"> Congé Fin d'Année UL</v>
      </c>
      <c r="F11" s="51" t="str">
        <f t="shared" si="7"/>
        <v xml:space="preserve"> Congé Fin d'Année UL</v>
      </c>
      <c r="G11" s="52" t="str">
        <f t="shared" si="7"/>
        <v xml:space="preserve"> Congé Fin d'Année UL</v>
      </c>
      <c r="H11" s="80">
        <f t="shared" si="27"/>
        <v>6</v>
      </c>
      <c r="I11" s="46" t="str">
        <f t="shared" si="17"/>
        <v>1er lundi</v>
      </c>
      <c r="J11" s="406">
        <f t="shared" si="28"/>
        <v>45327</v>
      </c>
      <c r="K11" s="321" t="str">
        <f t="shared" si="8"/>
        <v/>
      </c>
      <c r="L11" s="319" t="str">
        <f t="shared" si="8"/>
        <v xml:space="preserve"> BACH2 - Deadline saisie des notes CF - Sem.1 - Ses.1                                                             BACH3 ET - Deadline saisie des notes CF - Sem.1 - Ses.1                                                               BACH3 CLAS. + ALT. FR -  Deadline saisie des notes CF - Sem.1 - Ses.1    </v>
      </c>
      <c r="M11" s="319" t="str">
        <f t="shared" si="8"/>
        <v/>
      </c>
      <c r="N11" s="320" t="str">
        <f t="shared" si="8"/>
        <v/>
      </c>
      <c r="O11" s="317" t="str">
        <f t="shared" si="29"/>
        <v/>
      </c>
      <c r="P11" s="312" t="str">
        <f t="shared" si="18"/>
        <v/>
      </c>
      <c r="Q11" s="318">
        <f t="shared" si="30"/>
        <v>45356</v>
      </c>
      <c r="R11" s="314" t="str">
        <f t="shared" si="9"/>
        <v xml:space="preserve"> PGE2/MSc1 - Deadline envoi sujets - rattrap. Sem.1</v>
      </c>
      <c r="S11" s="315" t="str">
        <f t="shared" si="9"/>
        <v xml:space="preserve"> BACH2 -Rattrapages SEM1                                                                                                                                                                                        BACH1 - Deadline envoi sujets - rattrap. Sem.1                                                                                                                                                                                    </v>
      </c>
      <c r="T11" s="315" t="str">
        <f t="shared" si="9"/>
        <v/>
      </c>
      <c r="U11" s="316" t="str">
        <f t="shared" si="9"/>
        <v/>
      </c>
      <c r="V11" s="317" t="str">
        <f t="shared" si="31"/>
        <v/>
      </c>
      <c r="W11" s="312" t="str">
        <f t="shared" si="19"/>
        <v/>
      </c>
      <c r="X11" s="318">
        <f t="shared" si="32"/>
        <v>45387</v>
      </c>
      <c r="Y11" s="314" t="str">
        <f t="shared" si="10"/>
        <v xml:space="preserve"> PGE1 - Deadline saisie des notes - rattrap. Sem.1          </v>
      </c>
      <c r="Z11" s="315" t="str">
        <f t="shared" si="10"/>
        <v/>
      </c>
      <c r="AA11" s="315" t="str">
        <f t="shared" si="10"/>
        <v/>
      </c>
      <c r="AB11" s="316" t="str">
        <f t="shared" si="10"/>
        <v/>
      </c>
      <c r="AC11" s="317" t="str">
        <f t="shared" si="33"/>
        <v/>
      </c>
      <c r="AD11" s="312" t="str">
        <f t="shared" si="20"/>
        <v/>
      </c>
      <c r="AE11" s="318">
        <f t="shared" si="34"/>
        <v>45417</v>
      </c>
      <c r="AF11" s="314" t="str">
        <f t="shared" si="11"/>
        <v xml:space="preserve"> NP</v>
      </c>
      <c r="AG11" s="315" t="str">
        <f t="shared" si="11"/>
        <v xml:space="preserve"> NP</v>
      </c>
      <c r="AH11" s="315" t="str">
        <f t="shared" si="11"/>
        <v xml:space="preserve"> NP</v>
      </c>
      <c r="AI11" s="316" t="str">
        <f t="shared" si="11"/>
        <v xml:space="preserve"> CONGÉ PRINTEMPS ENSEIGNANTS</v>
      </c>
      <c r="AJ11" s="317" t="str">
        <f t="shared" si="35"/>
        <v/>
      </c>
      <c r="AK11" s="312" t="str">
        <f t="shared" si="21"/>
        <v/>
      </c>
      <c r="AL11" s="318">
        <f t="shared" si="36"/>
        <v>45448</v>
      </c>
      <c r="AM11" s="314" t="str">
        <f t="shared" si="12"/>
        <v/>
      </c>
      <c r="AN11" s="315" t="str">
        <f t="shared" si="12"/>
        <v/>
      </c>
      <c r="AO11" s="315" t="str">
        <f t="shared" si="12"/>
        <v/>
      </c>
      <c r="AP11" s="316" t="str">
        <f t="shared" si="12"/>
        <v xml:space="preserve"> Jury S1 BAC 3A EN </v>
      </c>
      <c r="AQ11" s="317" t="str">
        <f t="shared" si="37"/>
        <v/>
      </c>
      <c r="AR11" s="312" t="str">
        <f t="shared" si="22"/>
        <v/>
      </c>
      <c r="AS11" s="318">
        <f t="shared" si="38"/>
        <v>45478</v>
      </c>
      <c r="AT11" s="314" t="str">
        <f t="shared" si="13"/>
        <v xml:space="preserve"> PGE3/MSc2 -Deadline saisie des notes - rattrap. Sem.1                                                                                                                                                            PGE2 ALT - Deadline saisie des notes  CF - Sem. 2 - Ses 1 ALT. </v>
      </c>
      <c r="AU11" s="315" t="str">
        <f t="shared" si="13"/>
        <v xml:space="preserve"> BACH3 CLAS. + ALT FR - Jury  Sem1. Sess2.                                                 </v>
      </c>
      <c r="AV11" s="315" t="str">
        <f t="shared" si="13"/>
        <v xml:space="preserve">  DESSMI1 - Deadline saisie des notes CF - Sem.2 - Ses.1                                                                                                                           DESSMI2 ALT - Deadline saisie des notes CF - Sem.2 - Ses.1            </v>
      </c>
      <c r="AW11" s="316" t="str">
        <f t="shared" si="13"/>
        <v xml:space="preserve"> Jury MSc 2 DU Session 2 annuelle
Jury M2+
Jurys S2 BAC 2A + 3A EN</v>
      </c>
      <c r="AX11" s="317">
        <f t="shared" si="39"/>
        <v>32</v>
      </c>
      <c r="AY11" s="312" t="str">
        <f t="shared" si="23"/>
        <v>1er lundi</v>
      </c>
      <c r="AZ11" s="318">
        <f t="shared" si="40"/>
        <v>45509</v>
      </c>
      <c r="BA11" s="314" t="str">
        <f t="shared" si="14"/>
        <v xml:space="preserve"> NPB</v>
      </c>
      <c r="BB11" s="315" t="str">
        <f t="shared" si="14"/>
        <v xml:space="preserve"> NP</v>
      </c>
      <c r="BC11" s="315" t="str">
        <f t="shared" si="14"/>
        <v xml:space="preserve"> NPB</v>
      </c>
      <c r="BD11" s="316" t="str">
        <f t="shared" si="14"/>
        <v xml:space="preserve"> CONGES ÉTÉ ENSEIGNANTS</v>
      </c>
      <c r="BE11" s="317" t="str">
        <f t="shared" si="41"/>
        <v/>
      </c>
      <c r="BF11" s="312" t="str">
        <f t="shared" si="24"/>
        <v/>
      </c>
      <c r="BG11" s="318">
        <f t="shared" si="42"/>
        <v>45540</v>
      </c>
      <c r="BH11" s="314" t="str">
        <f t="shared" si="15"/>
        <v/>
      </c>
      <c r="BI11" s="315" t="str">
        <f t="shared" si="15"/>
        <v/>
      </c>
      <c r="BJ11" s="315" t="str">
        <f t="shared" si="15"/>
        <v/>
      </c>
      <c r="BK11" s="57" t="str">
        <f t="shared" si="15"/>
        <v/>
      </c>
    </row>
    <row r="12" spans="1:63" s="40" customFormat="1" ht="218.25" thickBot="1" x14ac:dyDescent="0.25">
      <c r="A12" s="80" t="str">
        <f t="shared" si="25"/>
        <v/>
      </c>
      <c r="B12" s="46" t="str">
        <f t="shared" si="16"/>
        <v/>
      </c>
      <c r="C12" s="44">
        <f t="shared" si="26"/>
        <v>45297</v>
      </c>
      <c r="D12" s="50" t="str">
        <f t="shared" si="7"/>
        <v xml:space="preserve"> Congé Fin d'Année UL</v>
      </c>
      <c r="E12" s="51" t="str">
        <f t="shared" si="7"/>
        <v xml:space="preserve"> Congé Fin d'Année UL</v>
      </c>
      <c r="F12" s="51" t="str">
        <f t="shared" si="7"/>
        <v xml:space="preserve"> Congé Fin d'Année UL</v>
      </c>
      <c r="G12" s="52" t="str">
        <f t="shared" si="7"/>
        <v xml:space="preserve"> Congé Fin d'Année UL</v>
      </c>
      <c r="H12" s="80" t="str">
        <f t="shared" si="27"/>
        <v/>
      </c>
      <c r="I12" s="46" t="str">
        <f t="shared" si="17"/>
        <v/>
      </c>
      <c r="J12" s="405">
        <f t="shared" si="28"/>
        <v>45328</v>
      </c>
      <c r="K12" s="314" t="str">
        <f t="shared" si="8"/>
        <v xml:space="preserve"> PGE1 -Deadline valid. Info. - rattrap. - Sem.1                                                </v>
      </c>
      <c r="L12" s="315" t="str">
        <f t="shared" si="8"/>
        <v/>
      </c>
      <c r="M12" s="315" t="str">
        <f t="shared" si="8"/>
        <v/>
      </c>
      <c r="N12" s="316" t="str">
        <f t="shared" si="8"/>
        <v/>
      </c>
      <c r="O12" s="317" t="str">
        <f t="shared" si="29"/>
        <v/>
      </c>
      <c r="P12" s="312" t="str">
        <f t="shared" si="18"/>
        <v/>
      </c>
      <c r="Q12" s="318">
        <f t="shared" si="30"/>
        <v>45357</v>
      </c>
      <c r="R12" s="314" t="str">
        <f t="shared" si="9"/>
        <v/>
      </c>
      <c r="S12" s="315" t="str">
        <f t="shared" si="9"/>
        <v xml:space="preserve"> BACH2 -Rattrapages SEM1</v>
      </c>
      <c r="T12" s="315" t="str">
        <f t="shared" si="9"/>
        <v/>
      </c>
      <c r="U12" s="316" t="str">
        <f t="shared" si="9"/>
        <v/>
      </c>
      <c r="V12" s="317" t="str">
        <f t="shared" si="31"/>
        <v/>
      </c>
      <c r="W12" s="312" t="str">
        <f t="shared" si="19"/>
        <v/>
      </c>
      <c r="X12" s="318">
        <f t="shared" si="32"/>
        <v>45388</v>
      </c>
      <c r="Y12" s="314" t="str">
        <f t="shared" si="10"/>
        <v/>
      </c>
      <c r="Z12" s="315" t="str">
        <f t="shared" si="10"/>
        <v/>
      </c>
      <c r="AA12" s="315" t="str">
        <f t="shared" si="10"/>
        <v/>
      </c>
      <c r="AB12" s="316" t="str">
        <f t="shared" si="10"/>
        <v/>
      </c>
      <c r="AC12" s="317">
        <f t="shared" si="33"/>
        <v>19</v>
      </c>
      <c r="AD12" s="312" t="str">
        <f t="shared" si="20"/>
        <v>1er lundi</v>
      </c>
      <c r="AE12" s="318">
        <f t="shared" si="34"/>
        <v>45418</v>
      </c>
      <c r="AF12" s="314" t="str">
        <f t="shared" si="11"/>
        <v/>
      </c>
      <c r="AG12" s="315" t="str">
        <f t="shared" si="11"/>
        <v xml:space="preserve"> BACH3 CLAS. + ALT. FR - Deadline envoi sujets - rattrap. Sem.1                                                        BACH2 - Deadline saisie des notes - rattrap. Sem.1</v>
      </c>
      <c r="AH12" s="315" t="str">
        <f t="shared" si="11"/>
        <v/>
      </c>
      <c r="AI12" s="316" t="str">
        <f t="shared" si="11"/>
        <v/>
      </c>
      <c r="AJ12" s="317" t="str">
        <f t="shared" si="35"/>
        <v/>
      </c>
      <c r="AK12" s="312" t="str">
        <f t="shared" si="21"/>
        <v/>
      </c>
      <c r="AL12" s="318">
        <f t="shared" si="36"/>
        <v>45449</v>
      </c>
      <c r="AM12" s="314" t="str">
        <f t="shared" si="12"/>
        <v xml:space="preserve"> PGE1 -Deadline valid. Info. - rattrap. - Sem.2                                                PGE2/MSc1 -Deadline valid. Info. - rattrap. - Sem.2</v>
      </c>
      <c r="AN12" s="315" t="str">
        <f t="shared" si="12"/>
        <v/>
      </c>
      <c r="AO12" s="315" t="str">
        <f t="shared" si="12"/>
        <v xml:space="preserve"> DESSMI1 -Deadline valid. Info. - rattrap. - Sem. 1+2                                                                                                                                                                                                                                                     DESSMI2 CLAS + ALT -Deadline valid. Info. - rattrap. - Sem. 1+2                                                                                                                                                       </v>
      </c>
      <c r="AP12" s="316" t="str">
        <f t="shared" si="12"/>
        <v xml:space="preserve"> Jurys Sess° 1 DESSMI 1, DESSMI 2 ED</v>
      </c>
      <c r="AQ12" s="317" t="str">
        <f t="shared" si="37"/>
        <v/>
      </c>
      <c r="AR12" s="312" t="str">
        <f t="shared" si="22"/>
        <v/>
      </c>
      <c r="AS12" s="318">
        <f t="shared" si="38"/>
        <v>45479</v>
      </c>
      <c r="AT12" s="314" t="str">
        <f t="shared" si="13"/>
        <v/>
      </c>
      <c r="AU12" s="315" t="str">
        <f t="shared" si="13"/>
        <v/>
      </c>
      <c r="AV12" s="315" t="str">
        <f t="shared" si="13"/>
        <v/>
      </c>
      <c r="AW12" s="316" t="str">
        <f t="shared" si="13"/>
        <v/>
      </c>
      <c r="AX12" s="317" t="str">
        <f t="shared" si="39"/>
        <v/>
      </c>
      <c r="AY12" s="312" t="str">
        <f t="shared" si="23"/>
        <v/>
      </c>
      <c r="AZ12" s="318">
        <f t="shared" si="40"/>
        <v>45510</v>
      </c>
      <c r="BA12" s="314" t="str">
        <f t="shared" si="14"/>
        <v xml:space="preserve"> NPB</v>
      </c>
      <c r="BB12" s="315" t="str">
        <f t="shared" si="14"/>
        <v xml:space="preserve"> NP</v>
      </c>
      <c r="BC12" s="315" t="str">
        <f t="shared" si="14"/>
        <v xml:space="preserve"> NPB</v>
      </c>
      <c r="BD12" s="316" t="str">
        <f t="shared" si="14"/>
        <v xml:space="preserve"> CONGES ÉTÉ ENSEIGNANTS</v>
      </c>
      <c r="BE12" s="317" t="str">
        <f t="shared" si="41"/>
        <v/>
      </c>
      <c r="BF12" s="312" t="str">
        <f t="shared" si="24"/>
        <v/>
      </c>
      <c r="BG12" s="318">
        <f t="shared" si="42"/>
        <v>45541</v>
      </c>
      <c r="BH12" s="314" t="str">
        <f t="shared" si="15"/>
        <v xml:space="preserve"> PGE2 - Deadline saisie des notes - rattrap. Sem.2                                                                                                                       PGE1 - Deadline saisie des notes - rattrap. Sem.2                  </v>
      </c>
      <c r="BI12" s="315" t="str">
        <f t="shared" si="15"/>
        <v/>
      </c>
      <c r="BJ12" s="315" t="str">
        <f t="shared" si="15"/>
        <v xml:space="preserve">   DESSMI1 - Deadline saisie des notes - rattrap. Sem.1+2                                                  DESSMI2 CLASS + ALT. - Deadline saisie des notes - rattrap. Sem.1+2 </v>
      </c>
      <c r="BK12" s="57" t="str">
        <f t="shared" si="15"/>
        <v/>
      </c>
    </row>
    <row r="13" spans="1:63" s="40" customFormat="1" ht="409.6" customHeight="1" thickBot="1" x14ac:dyDescent="0.25">
      <c r="A13" s="80" t="str">
        <f t="shared" si="25"/>
        <v/>
      </c>
      <c r="B13" s="46" t="str">
        <f t="shared" si="16"/>
        <v/>
      </c>
      <c r="C13" s="44">
        <f t="shared" si="26"/>
        <v>45298</v>
      </c>
      <c r="D13" s="50" t="str">
        <f t="shared" si="7"/>
        <v xml:space="preserve"> Congé Fin d'Année UL</v>
      </c>
      <c r="E13" s="51" t="str">
        <f t="shared" si="7"/>
        <v xml:space="preserve"> Congé Fin d'Année UL</v>
      </c>
      <c r="F13" s="51" t="str">
        <f t="shared" si="7"/>
        <v xml:space="preserve"> Congé Fin d'Année UL</v>
      </c>
      <c r="G13" s="52" t="str">
        <f t="shared" si="7"/>
        <v xml:space="preserve"> Congé Fin d'Année UL</v>
      </c>
      <c r="H13" s="80" t="str">
        <f t="shared" si="27"/>
        <v/>
      </c>
      <c r="I13" s="46" t="str">
        <f t="shared" si="17"/>
        <v/>
      </c>
      <c r="J13" s="405">
        <f t="shared" si="28"/>
        <v>45329</v>
      </c>
      <c r="K13" s="314" t="str">
        <f t="shared" si="8"/>
        <v/>
      </c>
      <c r="L13" s="315" t="str">
        <f t="shared" si="8"/>
        <v/>
      </c>
      <c r="M13" s="315" t="str">
        <f t="shared" si="8"/>
        <v/>
      </c>
      <c r="N13" s="316" t="str">
        <f t="shared" si="8"/>
        <v/>
      </c>
      <c r="O13" s="317" t="str">
        <f t="shared" si="29"/>
        <v/>
      </c>
      <c r="P13" s="312" t="str">
        <f t="shared" si="18"/>
        <v/>
      </c>
      <c r="Q13" s="318">
        <f t="shared" si="30"/>
        <v>45358</v>
      </c>
      <c r="R13" s="314" t="str">
        <f t="shared" si="9"/>
        <v/>
      </c>
      <c r="S13" s="315" t="str">
        <f t="shared" si="9"/>
        <v/>
      </c>
      <c r="T13" s="315" t="str">
        <f t="shared" si="9"/>
        <v/>
      </c>
      <c r="U13" s="316" t="str">
        <f t="shared" si="9"/>
        <v/>
      </c>
      <c r="V13" s="317" t="str">
        <f t="shared" si="31"/>
        <v/>
      </c>
      <c r="W13" s="312" t="str">
        <f t="shared" si="19"/>
        <v/>
      </c>
      <c r="X13" s="318">
        <f t="shared" si="32"/>
        <v>45389</v>
      </c>
      <c r="Y13" s="314" t="str">
        <f t="shared" si="10"/>
        <v/>
      </c>
      <c r="Z13" s="315" t="str">
        <f t="shared" si="10"/>
        <v/>
      </c>
      <c r="AA13" s="315" t="str">
        <f t="shared" si="10"/>
        <v/>
      </c>
      <c r="AB13" s="316" t="str">
        <f t="shared" si="10"/>
        <v/>
      </c>
      <c r="AC13" s="317" t="str">
        <f t="shared" si="33"/>
        <v/>
      </c>
      <c r="AD13" s="312" t="str">
        <f t="shared" si="20"/>
        <v/>
      </c>
      <c r="AE13" s="318">
        <f t="shared" si="34"/>
        <v>45419</v>
      </c>
      <c r="AF13" s="314" t="str">
        <f t="shared" si="11"/>
        <v xml:space="preserve"> PGE1 - Deadline envoi sujets - partiels TC - Sem.2 - Ses.1                                                                                                                        PGE2/MSc1 - Deadline envoi sujets - partiels TC - Sem.2 - Ses.1 CLAS.</v>
      </c>
      <c r="AG13" s="315" t="str">
        <f t="shared" si="11"/>
        <v/>
      </c>
      <c r="AH13" s="315" t="str">
        <f t="shared" si="11"/>
        <v/>
      </c>
      <c r="AI13" s="316" t="str">
        <f t="shared" si="11"/>
        <v/>
      </c>
      <c r="AJ13" s="317" t="str">
        <f>IF(AL13&lt;&gt;"",IF(WEEKDAY(AL13,2)=1,WEEKNUM(AL13,21),""),"")</f>
        <v/>
      </c>
      <c r="AK13" s="312" t="str">
        <f t="shared" si="21"/>
        <v/>
      </c>
      <c r="AL13" s="318">
        <f t="shared" si="36"/>
        <v>45450</v>
      </c>
      <c r="AM13" s="314" t="str">
        <f t="shared" si="12"/>
        <v/>
      </c>
      <c r="AN13" s="315" t="str">
        <f t="shared" si="12"/>
        <v xml:space="preserve"> BACH1 - Deadline saisie des notes CF - Sem.2 - Ses.1                     </v>
      </c>
      <c r="AO13" s="315" t="str">
        <f t="shared" si="12"/>
        <v/>
      </c>
      <c r="AP13" s="316" t="str">
        <f t="shared" si="12"/>
        <v/>
      </c>
      <c r="AQ13" s="317" t="str">
        <f t="shared" si="37"/>
        <v/>
      </c>
      <c r="AR13" s="312" t="str">
        <f t="shared" si="22"/>
        <v/>
      </c>
      <c r="AS13" s="318">
        <f t="shared" si="38"/>
        <v>45480</v>
      </c>
      <c r="AT13" s="314" t="str">
        <f t="shared" si="13"/>
        <v/>
      </c>
      <c r="AU13" s="315" t="str">
        <f t="shared" si="13"/>
        <v/>
      </c>
      <c r="AV13" s="315" t="str">
        <f t="shared" si="13"/>
        <v/>
      </c>
      <c r="AW13" s="316" t="str">
        <f t="shared" si="13"/>
        <v/>
      </c>
      <c r="AX13" s="317" t="str">
        <f t="shared" si="39"/>
        <v/>
      </c>
      <c r="AY13" s="312" t="str">
        <f t="shared" si="23"/>
        <v/>
      </c>
      <c r="AZ13" s="318">
        <f t="shared" si="40"/>
        <v>45511</v>
      </c>
      <c r="BA13" s="314" t="str">
        <f t="shared" si="14"/>
        <v xml:space="preserve"> NPB</v>
      </c>
      <c r="BB13" s="315" t="str">
        <f t="shared" si="14"/>
        <v xml:space="preserve"> NP</v>
      </c>
      <c r="BC13" s="315" t="str">
        <f t="shared" si="14"/>
        <v xml:space="preserve"> NPB</v>
      </c>
      <c r="BD13" s="316" t="str">
        <f t="shared" si="14"/>
        <v xml:space="preserve"> CONGES ÉTÉ ENSEIGNANTS</v>
      </c>
      <c r="BE13" s="317" t="str">
        <f t="shared" si="41"/>
        <v/>
      </c>
      <c r="BF13" s="312" t="str">
        <f t="shared" si="24"/>
        <v/>
      </c>
      <c r="BG13" s="318">
        <f t="shared" si="42"/>
        <v>45542</v>
      </c>
      <c r="BH13" s="314" t="str">
        <f t="shared" si="15"/>
        <v/>
      </c>
      <c r="BI13" s="315" t="str">
        <f t="shared" si="15"/>
        <v/>
      </c>
      <c r="BJ13" s="315" t="str">
        <f t="shared" si="15"/>
        <v/>
      </c>
      <c r="BK13" s="57" t="str">
        <f t="shared" si="15"/>
        <v/>
      </c>
    </row>
    <row r="14" spans="1:63" s="40" customFormat="1" ht="218.25" thickBot="1" x14ac:dyDescent="0.25">
      <c r="A14" s="80">
        <f t="shared" si="25"/>
        <v>2</v>
      </c>
      <c r="B14" s="46" t="str">
        <f t="shared" si="16"/>
        <v/>
      </c>
      <c r="C14" s="44">
        <f t="shared" si="26"/>
        <v>45299</v>
      </c>
      <c r="D14" s="53" t="str">
        <f t="shared" si="7"/>
        <v xml:space="preserve"> PGE1 - Partiels TC - Sem.1 - Ses.1 </v>
      </c>
      <c r="E14" s="54" t="str">
        <f t="shared" si="7"/>
        <v/>
      </c>
      <c r="F14" s="54" t="str">
        <f t="shared" si="7"/>
        <v/>
      </c>
      <c r="G14" s="55" t="str">
        <f t="shared" si="7"/>
        <v/>
      </c>
      <c r="H14" s="80" t="str">
        <f t="shared" si="27"/>
        <v/>
      </c>
      <c r="I14" s="46" t="str">
        <f t="shared" si="17"/>
        <v/>
      </c>
      <c r="J14" s="405">
        <f t="shared" si="28"/>
        <v>45330</v>
      </c>
      <c r="K14" s="314" t="str">
        <f t="shared" si="8"/>
        <v xml:space="preserve"> PGE1 - Jury - Sem.1 - Ses.1                                                                                                          PGE2/MSc1 - Jury - Sem.1 - Ses.1                                                          </v>
      </c>
      <c r="L14" s="315" t="str">
        <f t="shared" si="8"/>
        <v/>
      </c>
      <c r="M14" s="315" t="str">
        <f t="shared" si="8"/>
        <v/>
      </c>
      <c r="N14" s="316" t="str">
        <f t="shared" si="8"/>
        <v xml:space="preserve"> Jury L3</v>
      </c>
      <c r="O14" s="317" t="str">
        <f t="shared" si="29"/>
        <v/>
      </c>
      <c r="P14" s="312" t="str">
        <f t="shared" si="18"/>
        <v/>
      </c>
      <c r="Q14" s="318">
        <f t="shared" si="30"/>
        <v>45359</v>
      </c>
      <c r="R14" s="314" t="str">
        <f t="shared" si="9"/>
        <v xml:space="preserve"> Férié B</v>
      </c>
      <c r="S14" s="315" t="str">
        <f t="shared" si="9"/>
        <v xml:space="preserve"> Férié B</v>
      </c>
      <c r="T14" s="315" t="str">
        <f t="shared" si="9"/>
        <v xml:space="preserve"> Férié B</v>
      </c>
      <c r="U14" s="316" t="str">
        <f t="shared" si="9"/>
        <v xml:space="preserve"> Férié B</v>
      </c>
      <c r="V14" s="317">
        <f t="shared" si="31"/>
        <v>15</v>
      </c>
      <c r="W14" s="312" t="str">
        <f t="shared" si="19"/>
        <v/>
      </c>
      <c r="X14" s="318">
        <f t="shared" si="32"/>
        <v>45390</v>
      </c>
      <c r="Y14" s="314" t="str">
        <f t="shared" si="10"/>
        <v/>
      </c>
      <c r="Z14" s="315" t="str">
        <f t="shared" si="10"/>
        <v/>
      </c>
      <c r="AA14" s="315" t="str">
        <f t="shared" si="10"/>
        <v/>
      </c>
      <c r="AB14" s="316" t="str">
        <f t="shared" si="10"/>
        <v/>
      </c>
      <c r="AC14" s="317" t="str">
        <f t="shared" si="33"/>
        <v/>
      </c>
      <c r="AD14" s="312" t="str">
        <f t="shared" si="20"/>
        <v/>
      </c>
      <c r="AE14" s="318">
        <f t="shared" si="34"/>
        <v>45420</v>
      </c>
      <c r="AF14" s="314" t="str">
        <f t="shared" si="11"/>
        <v xml:space="preserve"> NP</v>
      </c>
      <c r="AG14" s="315" t="str">
        <f t="shared" si="11"/>
        <v xml:space="preserve"> NP</v>
      </c>
      <c r="AH14" s="315" t="str">
        <f t="shared" si="11"/>
        <v xml:space="preserve"> NP</v>
      </c>
      <c r="AI14" s="316" t="str">
        <f t="shared" si="11"/>
        <v xml:space="preserve"> Férié NP - Armistice</v>
      </c>
      <c r="AJ14" s="317" t="str">
        <f t="shared" si="35"/>
        <v/>
      </c>
      <c r="AK14" s="312" t="str">
        <f t="shared" si="21"/>
        <v/>
      </c>
      <c r="AL14" s="318">
        <f t="shared" si="36"/>
        <v>45451</v>
      </c>
      <c r="AM14" s="314" t="str">
        <f t="shared" si="12"/>
        <v/>
      </c>
      <c r="AN14" s="315" t="str">
        <f t="shared" si="12"/>
        <v/>
      </c>
      <c r="AO14" s="315" t="str">
        <f t="shared" si="12"/>
        <v/>
      </c>
      <c r="AP14" s="316" t="str">
        <f t="shared" si="12"/>
        <v/>
      </c>
      <c r="AQ14" s="317">
        <f t="shared" si="37"/>
        <v>28</v>
      </c>
      <c r="AR14" s="312" t="str">
        <f t="shared" si="22"/>
        <v/>
      </c>
      <c r="AS14" s="318">
        <f t="shared" si="38"/>
        <v>45481</v>
      </c>
      <c r="AT14" s="314" t="str">
        <f t="shared" si="13"/>
        <v/>
      </c>
      <c r="AU14" s="315" t="str">
        <f t="shared" si="13"/>
        <v/>
      </c>
      <c r="AV14" s="315" t="str">
        <f t="shared" si="13"/>
        <v/>
      </c>
      <c r="AW14" s="316" t="str">
        <f t="shared" si="13"/>
        <v xml:space="preserve"> CONGES ÉTÉ ENSEIGNANTS</v>
      </c>
      <c r="AX14" s="317" t="str">
        <f t="shared" si="39"/>
        <v/>
      </c>
      <c r="AY14" s="312" t="str">
        <f t="shared" si="23"/>
        <v/>
      </c>
      <c r="AZ14" s="318">
        <f t="shared" si="40"/>
        <v>45512</v>
      </c>
      <c r="BA14" s="314" t="str">
        <f t="shared" si="14"/>
        <v xml:space="preserve"> NPB</v>
      </c>
      <c r="BB14" s="315" t="str">
        <f t="shared" si="14"/>
        <v xml:space="preserve"> NP</v>
      </c>
      <c r="BC14" s="315" t="str">
        <f t="shared" si="14"/>
        <v xml:space="preserve"> NPB</v>
      </c>
      <c r="BD14" s="316" t="str">
        <f t="shared" si="14"/>
        <v xml:space="preserve"> CONGES ÉTÉ ENSEIGNANTS</v>
      </c>
      <c r="BE14" s="317" t="str">
        <f t="shared" si="41"/>
        <v/>
      </c>
      <c r="BF14" s="312" t="str">
        <f t="shared" si="24"/>
        <v/>
      </c>
      <c r="BG14" s="318">
        <f t="shared" si="42"/>
        <v>45543</v>
      </c>
      <c r="BH14" s="314" t="str">
        <f t="shared" si="15"/>
        <v/>
      </c>
      <c r="BI14" s="315" t="str">
        <f t="shared" si="15"/>
        <v/>
      </c>
      <c r="BJ14" s="315" t="str">
        <f t="shared" si="15"/>
        <v/>
      </c>
      <c r="BK14" s="57" t="str">
        <f t="shared" si="15"/>
        <v/>
      </c>
    </row>
    <row r="15" spans="1:63" s="40" customFormat="1" ht="218.25" thickBot="1" x14ac:dyDescent="0.25">
      <c r="A15" s="80" t="str">
        <f t="shared" si="25"/>
        <v/>
      </c>
      <c r="B15" s="46" t="str">
        <f t="shared" si="16"/>
        <v/>
      </c>
      <c r="C15" s="44">
        <f t="shared" si="26"/>
        <v>45300</v>
      </c>
      <c r="D15" s="50" t="str">
        <f t="shared" si="7"/>
        <v xml:space="preserve"> PGE1 - Partiels TC - Sem.1 - Ses.1 </v>
      </c>
      <c r="E15" s="51" t="str">
        <f t="shared" si="7"/>
        <v xml:space="preserve"> BACH2 - Deadline saisie des notes CC - Sem.1 - Ses.1</v>
      </c>
      <c r="F15" s="51" t="str">
        <f t="shared" si="7"/>
        <v/>
      </c>
      <c r="G15" s="52" t="str">
        <f t="shared" si="7"/>
        <v/>
      </c>
      <c r="H15" s="80" t="str">
        <f>IF(J15&lt;&gt;"",IF(WEEKDAY(J15,2)=1,WEEKNUM(J15,21),""),"")</f>
        <v/>
      </c>
      <c r="I15" s="46" t="str">
        <f t="shared" si="17"/>
        <v/>
      </c>
      <c r="J15" s="405">
        <f t="shared" si="28"/>
        <v>45331</v>
      </c>
      <c r="K15" s="314" t="str">
        <f t="shared" si="8"/>
        <v/>
      </c>
      <c r="L15" s="315" t="str">
        <f t="shared" si="8"/>
        <v xml:space="preserve"> BACH1 - Deadline saisie des notes CF - Sem.1 - Ses.1</v>
      </c>
      <c r="M15" s="315" t="str">
        <f t="shared" si="8"/>
        <v/>
      </c>
      <c r="N15" s="316" t="str">
        <f t="shared" si="8"/>
        <v/>
      </c>
      <c r="O15" s="317" t="str">
        <f>IF(Q15&lt;&gt;"",IF(WEEKDAY(Q15,2)=1,WEEKNUM(Q15,21),""),"")</f>
        <v/>
      </c>
      <c r="P15" s="312" t="str">
        <f t="shared" si="18"/>
        <v/>
      </c>
      <c r="Q15" s="318">
        <f t="shared" si="30"/>
        <v>45360</v>
      </c>
      <c r="R15" s="314" t="str">
        <f t="shared" si="9"/>
        <v/>
      </c>
      <c r="S15" s="315" t="str">
        <f t="shared" si="9"/>
        <v/>
      </c>
      <c r="T15" s="315" t="str">
        <f t="shared" si="9"/>
        <v/>
      </c>
      <c r="U15" s="316" t="str">
        <f t="shared" si="9"/>
        <v/>
      </c>
      <c r="V15" s="317" t="str">
        <f t="shared" si="31"/>
        <v/>
      </c>
      <c r="W15" s="312" t="str">
        <f t="shared" si="19"/>
        <v/>
      </c>
      <c r="X15" s="318">
        <f t="shared" si="32"/>
        <v>45391</v>
      </c>
      <c r="Y15" s="314" t="str">
        <f t="shared" si="10"/>
        <v/>
      </c>
      <c r="Z15" s="315" t="str">
        <f t="shared" si="10"/>
        <v/>
      </c>
      <c r="AA15" s="315" t="str">
        <f t="shared" si="10"/>
        <v xml:space="preserve"> DESSMI2 CLAS. - Deadline saisie des notes CC - Sem.1 - Ses.1</v>
      </c>
      <c r="AB15" s="316" t="str">
        <f t="shared" si="10"/>
        <v/>
      </c>
      <c r="AC15" s="317" t="str">
        <f t="shared" si="33"/>
        <v/>
      </c>
      <c r="AD15" s="312" t="str">
        <f t="shared" si="20"/>
        <v/>
      </c>
      <c r="AE15" s="318">
        <f t="shared" si="34"/>
        <v>45421</v>
      </c>
      <c r="AF15" s="314" t="str">
        <f t="shared" si="11"/>
        <v xml:space="preserve"> NPB</v>
      </c>
      <c r="AG15" s="315" t="str">
        <f t="shared" si="11"/>
        <v xml:space="preserve"> NPB</v>
      </c>
      <c r="AH15" s="315" t="str">
        <f t="shared" si="11"/>
        <v xml:space="preserve"> NPB</v>
      </c>
      <c r="AI15" s="316" t="str">
        <f t="shared" si="11"/>
        <v xml:space="preserve"> Férié NPB</v>
      </c>
      <c r="AJ15" s="317" t="str">
        <f>IF(AL15&lt;&gt;"",IF(WEEKDAY(AL15,2)=1,WEEKNUM(AL15,21),""),"")</f>
        <v/>
      </c>
      <c r="AK15" s="312" t="str">
        <f t="shared" si="21"/>
        <v/>
      </c>
      <c r="AL15" s="318">
        <f t="shared" si="36"/>
        <v>45452</v>
      </c>
      <c r="AM15" s="314" t="str">
        <f t="shared" si="12"/>
        <v/>
      </c>
      <c r="AN15" s="315" t="str">
        <f t="shared" si="12"/>
        <v/>
      </c>
      <c r="AO15" s="315" t="str">
        <f t="shared" si="12"/>
        <v/>
      </c>
      <c r="AP15" s="316" t="str">
        <f t="shared" si="12"/>
        <v/>
      </c>
      <c r="AQ15" s="317" t="str">
        <f t="shared" si="37"/>
        <v/>
      </c>
      <c r="AR15" s="312" t="str">
        <f t="shared" si="22"/>
        <v/>
      </c>
      <c r="AS15" s="318">
        <f t="shared" si="38"/>
        <v>45482</v>
      </c>
      <c r="AT15" s="314" t="str">
        <f t="shared" si="13"/>
        <v/>
      </c>
      <c r="AU15" s="315" t="str">
        <f t="shared" si="13"/>
        <v xml:space="preserve"> BACH1 - Deadline saisie des notes - rattrap. Sem.2 </v>
      </c>
      <c r="AV15" s="315" t="str">
        <f t="shared" si="13"/>
        <v/>
      </c>
      <c r="AW15" s="316" t="str">
        <f t="shared" si="13"/>
        <v xml:space="preserve"> CONGES ÉTÉ ENSEIGNANTS</v>
      </c>
      <c r="AX15" s="317" t="str">
        <f t="shared" si="39"/>
        <v/>
      </c>
      <c r="AY15" s="312" t="str">
        <f t="shared" si="23"/>
        <v/>
      </c>
      <c r="AZ15" s="318">
        <f t="shared" si="40"/>
        <v>45513</v>
      </c>
      <c r="BA15" s="314" t="str">
        <f t="shared" si="14"/>
        <v xml:space="preserve"> NPB</v>
      </c>
      <c r="BB15" s="315" t="str">
        <f t="shared" si="14"/>
        <v xml:space="preserve"> NP</v>
      </c>
      <c r="BC15" s="315" t="str">
        <f t="shared" si="14"/>
        <v xml:space="preserve"> NPB</v>
      </c>
      <c r="BD15" s="316" t="str">
        <f t="shared" si="14"/>
        <v xml:space="preserve"> CONGES ÉTÉ ENSEIGNANTS</v>
      </c>
      <c r="BE15" s="317">
        <f t="shared" si="41"/>
        <v>37</v>
      </c>
      <c r="BF15" s="312" t="str">
        <f t="shared" si="24"/>
        <v/>
      </c>
      <c r="BG15" s="318">
        <f t="shared" si="42"/>
        <v>45544</v>
      </c>
      <c r="BH15" s="314" t="str">
        <f t="shared" si="15"/>
        <v/>
      </c>
      <c r="BI15" s="315" t="str">
        <f t="shared" si="15"/>
        <v xml:space="preserve"> BACH3 ET - JURY - rattrap. (2b)                                                                                                                                           BACH3 FR CLAS + ALT. - JURY - Sem2. Sess1.</v>
      </c>
      <c r="BJ15" s="315" t="str">
        <f t="shared" si="15"/>
        <v/>
      </c>
      <c r="BK15" s="57" t="str">
        <f t="shared" si="15"/>
        <v xml:space="preserve"> Jurys S2 BAC 3A GB</v>
      </c>
    </row>
    <row r="16" spans="1:63" s="40" customFormat="1" ht="270.75" thickBot="1" x14ac:dyDescent="0.25">
      <c r="A16" s="80" t="str">
        <f t="shared" si="25"/>
        <v/>
      </c>
      <c r="B16" s="46" t="str">
        <f t="shared" si="16"/>
        <v/>
      </c>
      <c r="C16" s="44">
        <f t="shared" si="26"/>
        <v>45301</v>
      </c>
      <c r="D16" s="50" t="str">
        <f t="shared" si="7"/>
        <v xml:space="preserve"> PGE1 - Partiels TC - Sem.1 - Ses.1                                                             PGE2/MSc1 - Deadline saisie des notes CC - Sem.1 - Ses.1                                             PGE3/MSc2 - Deadline saisie des notes CC - Sem.1 - Ses.1</v>
      </c>
      <c r="E16" s="51" t="str">
        <f t="shared" si="7"/>
        <v xml:space="preserve"> BACH3 ET - Deadline saisie des notes CC - Sem.1 - Ses.1                                                                                                                                              BACH3 CLAS. + ALT. FR - Deadline saisie des notes CC - Sem.1 - Ses.1</v>
      </c>
      <c r="F16" s="51" t="str">
        <f t="shared" si="7"/>
        <v xml:space="preserve"> DESSMI1 - Deadline saisie des notes CC - Sem.1 - Ses.1                                             DESSMI2 CLAS. + ALT. - Deadline saisie des notes CC - Sem.1 - Ses.1</v>
      </c>
      <c r="G16" s="52" t="str">
        <f t="shared" si="7"/>
        <v/>
      </c>
      <c r="H16" s="80" t="str">
        <f t="shared" si="27"/>
        <v/>
      </c>
      <c r="I16" s="46" t="str">
        <f t="shared" si="17"/>
        <v/>
      </c>
      <c r="J16" s="405">
        <f t="shared" si="28"/>
        <v>45332</v>
      </c>
      <c r="K16" s="314" t="str">
        <f t="shared" si="8"/>
        <v/>
      </c>
      <c r="L16" s="315" t="str">
        <f t="shared" si="8"/>
        <v/>
      </c>
      <c r="M16" s="315" t="str">
        <f t="shared" si="8"/>
        <v/>
      </c>
      <c r="N16" s="316" t="str">
        <f t="shared" si="8"/>
        <v/>
      </c>
      <c r="O16" s="317" t="str">
        <f t="shared" si="29"/>
        <v/>
      </c>
      <c r="P16" s="312" t="str">
        <f t="shared" si="18"/>
        <v/>
      </c>
      <c r="Q16" s="318">
        <f t="shared" si="30"/>
        <v>45361</v>
      </c>
      <c r="R16" s="314" t="str">
        <f t="shared" si="9"/>
        <v/>
      </c>
      <c r="S16" s="315" t="str">
        <f t="shared" si="9"/>
        <v/>
      </c>
      <c r="T16" s="315" t="str">
        <f t="shared" si="9"/>
        <v/>
      </c>
      <c r="U16" s="316" t="str">
        <f t="shared" si="9"/>
        <v/>
      </c>
      <c r="V16" s="317" t="str">
        <f t="shared" si="31"/>
        <v/>
      </c>
      <c r="W16" s="312" t="str">
        <f t="shared" si="19"/>
        <v/>
      </c>
      <c r="X16" s="318">
        <f t="shared" si="32"/>
        <v>45392</v>
      </c>
      <c r="Y16" s="314" t="str">
        <f t="shared" si="10"/>
        <v/>
      </c>
      <c r="Z16" s="315" t="str">
        <f t="shared" si="10"/>
        <v xml:space="preserve"> BACH3 ET - Deadline saisie des notes CC - Sem.2 - Ses.1</v>
      </c>
      <c r="AA16" s="315" t="str">
        <f t="shared" si="10"/>
        <v/>
      </c>
      <c r="AB16" s="316" t="str">
        <f t="shared" si="10"/>
        <v/>
      </c>
      <c r="AC16" s="317" t="str">
        <f t="shared" si="33"/>
        <v/>
      </c>
      <c r="AD16" s="312" t="str">
        <f t="shared" si="20"/>
        <v/>
      </c>
      <c r="AE16" s="318">
        <f t="shared" si="34"/>
        <v>45422</v>
      </c>
      <c r="AF16" s="314" t="str">
        <f t="shared" si="11"/>
        <v xml:space="preserve"> PGE1 - Deadline saisie des notes CC - Sem.2 - Ses.1                                                   PGE2/MSc1 - Deadline saisie des notes CC - Sem.2 - Ses.1 CLAS.</v>
      </c>
      <c r="AG16" s="315" t="str">
        <f t="shared" si="11"/>
        <v xml:space="preserve"> BACH2 - Deadline valid. Info. - rattrap. - Sem.2                                                                                                                                                 BACH1 - Deadline saisie des notes CC - Sem.2 - Ses.1           </v>
      </c>
      <c r="AH16" s="315" t="str">
        <f t="shared" si="11"/>
        <v/>
      </c>
      <c r="AI16" s="316" t="str">
        <f t="shared" si="11"/>
        <v/>
      </c>
      <c r="AJ16" s="317">
        <f t="shared" si="35"/>
        <v>24</v>
      </c>
      <c r="AK16" s="312" t="str">
        <f t="shared" si="21"/>
        <v/>
      </c>
      <c r="AL16" s="318">
        <f t="shared" si="36"/>
        <v>45453</v>
      </c>
      <c r="AM16" s="314" t="str">
        <f t="shared" si="12"/>
        <v xml:space="preserve"> PGE3/MSc2 - Rattrapages SEM1                                                                             </v>
      </c>
      <c r="AN16" s="315" t="str">
        <f t="shared" si="12"/>
        <v xml:space="preserve"> BACH2 -Rattrapages SEM2                                                                                                            
BACH3 ET -Rattrapages SEM 1+2                                                                                                                                                                                                                                         </v>
      </c>
      <c r="AO16" s="315" t="str">
        <f t="shared" si="12"/>
        <v/>
      </c>
      <c r="AP16" s="316" t="str">
        <f t="shared" si="12"/>
        <v/>
      </c>
      <c r="AQ16" s="317" t="str">
        <f t="shared" si="37"/>
        <v/>
      </c>
      <c r="AR16" s="312" t="str">
        <f t="shared" si="22"/>
        <v/>
      </c>
      <c r="AS16" s="318">
        <f t="shared" si="38"/>
        <v>45483</v>
      </c>
      <c r="AT16" s="314" t="str">
        <f t="shared" si="13"/>
        <v/>
      </c>
      <c r="AU16" s="315" t="str">
        <f t="shared" si="13"/>
        <v xml:space="preserve"> BACH2 - JURY - rattrap. Sem.2                                                                                                                      BACH3 ET - JURY - rattrap. SEM 1+2                                                                                                 </v>
      </c>
      <c r="AV16" s="315" t="str">
        <f t="shared" si="13"/>
        <v/>
      </c>
      <c r="AW16" s="316" t="str">
        <f t="shared" si="13"/>
        <v xml:space="preserve"> CONGES ÉTÉ ENSEIGNANTS </v>
      </c>
      <c r="AX16" s="317" t="str">
        <f t="shared" si="39"/>
        <v/>
      </c>
      <c r="AY16" s="312" t="str">
        <f t="shared" si="23"/>
        <v/>
      </c>
      <c r="AZ16" s="318">
        <f t="shared" si="40"/>
        <v>45514</v>
      </c>
      <c r="BA16" s="314" t="str">
        <f t="shared" si="14"/>
        <v xml:space="preserve"> NPB</v>
      </c>
      <c r="BB16" s="315" t="str">
        <f t="shared" si="14"/>
        <v xml:space="preserve"> NP</v>
      </c>
      <c r="BC16" s="315" t="str">
        <f t="shared" si="14"/>
        <v xml:space="preserve"> NPB</v>
      </c>
      <c r="BD16" s="316" t="str">
        <f t="shared" si="14"/>
        <v xml:space="preserve"> CONGES ÉTÉ ENSEIGNANTS</v>
      </c>
      <c r="BE16" s="317" t="str">
        <f t="shared" si="41"/>
        <v/>
      </c>
      <c r="BF16" s="312" t="str">
        <f t="shared" si="24"/>
        <v/>
      </c>
      <c r="BG16" s="318">
        <f t="shared" si="42"/>
        <v>45545</v>
      </c>
      <c r="BH16" s="314" t="str">
        <f t="shared" si="15"/>
        <v/>
      </c>
      <c r="BI16" s="315" t="str">
        <f t="shared" si="15"/>
        <v/>
      </c>
      <c r="BJ16" s="315" t="str">
        <f t="shared" si="15"/>
        <v/>
      </c>
      <c r="BK16" s="57" t="str">
        <f t="shared" si="15"/>
        <v/>
      </c>
    </row>
    <row r="17" spans="1:63" s="40" customFormat="1" ht="218.25" thickBot="1" x14ac:dyDescent="0.25">
      <c r="A17" s="80" t="str">
        <f t="shared" si="25"/>
        <v/>
      </c>
      <c r="B17" s="46" t="str">
        <f t="shared" si="16"/>
        <v/>
      </c>
      <c r="C17" s="44">
        <f t="shared" si="26"/>
        <v>45302</v>
      </c>
      <c r="D17" s="50" t="str">
        <f t="shared" si="7"/>
        <v xml:space="preserve"> PGE1 - Partiels TC - Sem.1 - Ses.1 </v>
      </c>
      <c r="E17" s="51" t="str">
        <f t="shared" si="7"/>
        <v xml:space="preserve"> BACH1 - Deadline saisie des notes CC - Sem.1 - Ses.1</v>
      </c>
      <c r="F17" s="51" t="str">
        <f t="shared" si="7"/>
        <v xml:space="preserve"> MIEX1 - Deadline saisie notes  CF</v>
      </c>
      <c r="G17" s="52" t="str">
        <f t="shared" si="7"/>
        <v/>
      </c>
      <c r="H17" s="80" t="str">
        <f t="shared" si="27"/>
        <v/>
      </c>
      <c r="I17" s="46" t="str">
        <f t="shared" si="17"/>
        <v/>
      </c>
      <c r="J17" s="405">
        <f t="shared" si="28"/>
        <v>45333</v>
      </c>
      <c r="K17" s="314" t="str">
        <f t="shared" si="8"/>
        <v/>
      </c>
      <c r="L17" s="315" t="str">
        <f t="shared" si="8"/>
        <v/>
      </c>
      <c r="M17" s="315" t="str">
        <f t="shared" si="8"/>
        <v/>
      </c>
      <c r="N17" s="316" t="str">
        <f t="shared" si="8"/>
        <v/>
      </c>
      <c r="O17" s="317">
        <f t="shared" si="29"/>
        <v>11</v>
      </c>
      <c r="P17" s="312" t="str">
        <f t="shared" si="18"/>
        <v/>
      </c>
      <c r="Q17" s="318">
        <f t="shared" si="30"/>
        <v>45362</v>
      </c>
      <c r="R17" s="443" t="str">
        <f t="shared" si="9"/>
        <v xml:space="preserve"> PGE1 -Rattrapages SEM1
</v>
      </c>
      <c r="S17" s="315" t="str">
        <f t="shared" si="9"/>
        <v xml:space="preserve"> BACH3 ALT. FR - Deadline saisie des notes CC - Sem.1 - Ses.1        </v>
      </c>
      <c r="T17" s="315" t="str">
        <f t="shared" si="9"/>
        <v/>
      </c>
      <c r="U17" s="316" t="str">
        <f t="shared" si="9"/>
        <v/>
      </c>
      <c r="V17" s="317" t="str">
        <f t="shared" si="31"/>
        <v/>
      </c>
      <c r="W17" s="312" t="str">
        <f t="shared" si="19"/>
        <v/>
      </c>
      <c r="X17" s="318">
        <f t="shared" si="32"/>
        <v>45393</v>
      </c>
      <c r="Y17" s="314" t="str">
        <f t="shared" si="10"/>
        <v xml:space="preserve"> PGE1 - Deadline valid. Info. - partiels TC - Sem.2 - Ses.1                                                                                                                    PGE2/MSc1 - Deadline valid. Info. - partiels TC - Sem.2 - Ses.1 CLAS.</v>
      </c>
      <c r="Z17" s="315" t="str">
        <f t="shared" si="10"/>
        <v xml:space="preserve">  BACH3 ALT. FR - Jury Sem1 Ses1                                                                                                       BACH2 Deadline saisie des notes CC - Sem.2 - Ses.1        </v>
      </c>
      <c r="AA17" s="315" t="str">
        <f t="shared" si="10"/>
        <v xml:space="preserve">      DESSMI2 CLAS - Partiels TC - Sem.2 - Ses.1    </v>
      </c>
      <c r="AB17" s="316" t="str">
        <f t="shared" si="10"/>
        <v xml:space="preserve"> Jurys inter BAC 3A F ALT
</v>
      </c>
      <c r="AC17" s="317" t="str">
        <f t="shared" si="33"/>
        <v/>
      </c>
      <c r="AD17" s="312" t="str">
        <f t="shared" si="20"/>
        <v/>
      </c>
      <c r="AE17" s="318">
        <f t="shared" si="34"/>
        <v>45423</v>
      </c>
      <c r="AF17" s="314" t="str">
        <f t="shared" si="11"/>
        <v/>
      </c>
      <c r="AG17" s="315" t="str">
        <f t="shared" si="11"/>
        <v/>
      </c>
      <c r="AH17" s="315" t="str">
        <f t="shared" si="11"/>
        <v/>
      </c>
      <c r="AI17" s="316" t="str">
        <f t="shared" si="11"/>
        <v/>
      </c>
      <c r="AJ17" s="317" t="str">
        <f t="shared" si="35"/>
        <v/>
      </c>
      <c r="AK17" s="312" t="str">
        <f t="shared" si="21"/>
        <v/>
      </c>
      <c r="AL17" s="318">
        <f t="shared" si="36"/>
        <v>45454</v>
      </c>
      <c r="AM17" s="443" t="str">
        <f t="shared" si="12"/>
        <v xml:space="preserve"> PGE3/MSc2 - Rattrapages SEM1</v>
      </c>
      <c r="AN17" s="315" t="str">
        <f t="shared" si="12"/>
        <v xml:space="preserve"> BACH2 -Rattrapages SEM2
BACH3 ET -Rattrapages SEM 1+2</v>
      </c>
      <c r="AO17" s="315" t="str">
        <f t="shared" si="12"/>
        <v xml:space="preserve"> DESSMI1 - Deadline saisie des notes CC -  Sem.2                                                                                                                                                                             DESSMI2 ALT - Deadline saisie des notes CC -  Sem.2         </v>
      </c>
      <c r="AP17" s="316" t="str">
        <f t="shared" si="12"/>
        <v/>
      </c>
      <c r="AQ17" s="317" t="str">
        <f t="shared" si="37"/>
        <v/>
      </c>
      <c r="AR17" s="312" t="str">
        <f t="shared" si="22"/>
        <v/>
      </c>
      <c r="AS17" s="318">
        <f t="shared" si="38"/>
        <v>45484</v>
      </c>
      <c r="AT17" s="314" t="str">
        <f t="shared" si="13"/>
        <v xml:space="preserve"> PGE3/MSc2 - jury - annuel                                                                                                       JURY PGE2 ALT - rattrap - Sem 2</v>
      </c>
      <c r="AU17" s="315" t="str">
        <f t="shared" si="13"/>
        <v/>
      </c>
      <c r="AV17" s="315" t="str">
        <f t="shared" si="13"/>
        <v xml:space="preserve"> DESSMI1 - Jury annuel 1                                                                                                                      DESSMI2 ALT. - Jury diplomation                                                                                                                                                                                                                                            </v>
      </c>
      <c r="AW17" s="316" t="str">
        <f t="shared" si="13"/>
        <v xml:space="preserve"> CONGES ÉTÉ ENSEIGNANTS </v>
      </c>
      <c r="AX17" s="317" t="str">
        <f>IF(AZ17&lt;&gt;"",IF(WEEKDAY(AZ17,2)=1,WEEKNUM(AZ17,21),""),"")</f>
        <v/>
      </c>
      <c r="AY17" s="312" t="str">
        <f t="shared" si="23"/>
        <v/>
      </c>
      <c r="AZ17" s="318">
        <f t="shared" si="40"/>
        <v>45515</v>
      </c>
      <c r="BA17" s="314" t="str">
        <f t="shared" si="14"/>
        <v xml:space="preserve"> NPB</v>
      </c>
      <c r="BB17" s="315" t="str">
        <f t="shared" si="14"/>
        <v xml:space="preserve"> NP</v>
      </c>
      <c r="BC17" s="315" t="str">
        <f t="shared" si="14"/>
        <v xml:space="preserve"> NPB</v>
      </c>
      <c r="BD17" s="316" t="str">
        <f t="shared" si="14"/>
        <v xml:space="preserve"> CONGES ÉTÉ ENSEIGNANTS</v>
      </c>
      <c r="BE17" s="317" t="str">
        <f t="shared" si="41"/>
        <v/>
      </c>
      <c r="BF17" s="312" t="str">
        <f t="shared" si="24"/>
        <v/>
      </c>
      <c r="BG17" s="318">
        <f t="shared" si="42"/>
        <v>45546</v>
      </c>
      <c r="BH17" s="314" t="str">
        <f t="shared" si="15"/>
        <v/>
      </c>
      <c r="BI17" s="315" t="str">
        <f t="shared" si="15"/>
        <v/>
      </c>
      <c r="BJ17" s="315" t="str">
        <f t="shared" si="15"/>
        <v/>
      </c>
      <c r="BK17" s="57" t="str">
        <f t="shared" si="15"/>
        <v/>
      </c>
    </row>
    <row r="18" spans="1:63" s="40" customFormat="1" ht="228.75" customHeight="1" thickBot="1" x14ac:dyDescent="0.25">
      <c r="A18" s="80" t="str">
        <f t="shared" si="25"/>
        <v/>
      </c>
      <c r="B18" s="46" t="str">
        <f t="shared" si="16"/>
        <v/>
      </c>
      <c r="C18" s="44">
        <f t="shared" si="26"/>
        <v>45303</v>
      </c>
      <c r="D18" s="50" t="str">
        <f t="shared" si="7"/>
        <v/>
      </c>
      <c r="E18" s="51" t="str">
        <f t="shared" si="7"/>
        <v/>
      </c>
      <c r="F18" s="51" t="str">
        <f t="shared" si="7"/>
        <v/>
      </c>
      <c r="G18" s="52" t="str">
        <f t="shared" si="7"/>
        <v/>
      </c>
      <c r="H18" s="80">
        <f t="shared" si="27"/>
        <v>7</v>
      </c>
      <c r="I18" s="46" t="str">
        <f t="shared" si="17"/>
        <v/>
      </c>
      <c r="J18" s="406">
        <f t="shared" si="28"/>
        <v>45334</v>
      </c>
      <c r="K18" s="321" t="str">
        <f t="shared" si="8"/>
        <v/>
      </c>
      <c r="L18" s="319" t="str">
        <f t="shared" si="8"/>
        <v xml:space="preserve"> BACH2 - Deadline envoi sujets - rattrap. Sem.1                                                                                                                          </v>
      </c>
      <c r="M18" s="319" t="str">
        <f t="shared" si="8"/>
        <v/>
      </c>
      <c r="N18" s="320" t="str">
        <f t="shared" si="8"/>
        <v/>
      </c>
      <c r="O18" s="317" t="str">
        <f t="shared" si="29"/>
        <v/>
      </c>
      <c r="P18" s="312" t="str">
        <f t="shared" si="18"/>
        <v/>
      </c>
      <c r="Q18" s="318">
        <f t="shared" si="30"/>
        <v>45363</v>
      </c>
      <c r="R18" s="444"/>
      <c r="S18" s="319" t="str">
        <f t="shared" si="9"/>
        <v xml:space="preserve"> BACH3 ALT. FR - Partiels TC - Sem.1 - Ses.1 </v>
      </c>
      <c r="T18" s="319" t="str">
        <f t="shared" si="9"/>
        <v/>
      </c>
      <c r="U18" s="320" t="str">
        <f t="shared" si="9"/>
        <v/>
      </c>
      <c r="V18" s="317" t="str">
        <f t="shared" si="31"/>
        <v/>
      </c>
      <c r="W18" s="312" t="str">
        <f t="shared" si="19"/>
        <v/>
      </c>
      <c r="X18" s="318">
        <f t="shared" si="32"/>
        <v>45394</v>
      </c>
      <c r="Y18" s="314" t="str">
        <f t="shared" si="10"/>
        <v/>
      </c>
      <c r="Z18" s="315" t="str">
        <f t="shared" si="10"/>
        <v/>
      </c>
      <c r="AA18" s="315" t="str">
        <f t="shared" si="10"/>
        <v xml:space="preserve">      DESSMI2 CLAS - Partiels TC - Sem.2 - Ses.1    </v>
      </c>
      <c r="AB18" s="316" t="str">
        <f t="shared" si="10"/>
        <v/>
      </c>
      <c r="AC18" s="317" t="str">
        <f>IF(AE18&lt;&gt;"",IF(WEEKDAY(AE18,2)=1,WEEKNUM(AE18,21),""),"")</f>
        <v/>
      </c>
      <c r="AD18" s="312" t="str">
        <f t="shared" si="20"/>
        <v/>
      </c>
      <c r="AE18" s="318">
        <f t="shared" si="34"/>
        <v>45424</v>
      </c>
      <c r="AF18" s="314" t="str">
        <f t="shared" si="11"/>
        <v/>
      </c>
      <c r="AG18" s="315" t="str">
        <f t="shared" si="11"/>
        <v/>
      </c>
      <c r="AH18" s="315" t="str">
        <f t="shared" si="11"/>
        <v/>
      </c>
      <c r="AI18" s="316" t="str">
        <f t="shared" si="11"/>
        <v/>
      </c>
      <c r="AJ18" s="317" t="str">
        <f t="shared" si="35"/>
        <v/>
      </c>
      <c r="AK18" s="312" t="str">
        <f t="shared" si="21"/>
        <v/>
      </c>
      <c r="AL18" s="318">
        <f t="shared" si="36"/>
        <v>45455</v>
      </c>
      <c r="AM18" s="444"/>
      <c r="AN18" s="315" t="str">
        <f t="shared" si="12"/>
        <v xml:space="preserve"> BACH2 -Rattrapages SEM2
BACH3 ET -Rattrapages SEM 1+2</v>
      </c>
      <c r="AO18" s="315" t="str">
        <f t="shared" si="12"/>
        <v/>
      </c>
      <c r="AP18" s="316" t="str">
        <f t="shared" si="12"/>
        <v/>
      </c>
      <c r="AQ18" s="317" t="str">
        <f>IF(AS18&lt;&gt;"",IF(WEEKDAY(AS18,2)=1,WEEKNUM(AS18,21),""),"")</f>
        <v/>
      </c>
      <c r="AR18" s="312" t="str">
        <f t="shared" si="22"/>
        <v/>
      </c>
      <c r="AS18" s="318">
        <f t="shared" si="38"/>
        <v>45485</v>
      </c>
      <c r="AT18" s="314" t="str">
        <f t="shared" si="13"/>
        <v/>
      </c>
      <c r="AU18" s="315" t="str">
        <f t="shared" si="13"/>
        <v/>
      </c>
      <c r="AV18" s="315" t="str">
        <f t="shared" si="13"/>
        <v/>
      </c>
      <c r="AW18" s="316" t="str">
        <f t="shared" si="13"/>
        <v xml:space="preserve"> CONGES ÉTÉ ENSEIGNANTS </v>
      </c>
      <c r="AX18" s="317">
        <f t="shared" si="39"/>
        <v>33</v>
      </c>
      <c r="AY18" s="312" t="str">
        <f t="shared" si="23"/>
        <v/>
      </c>
      <c r="AZ18" s="318">
        <f t="shared" si="40"/>
        <v>45516</v>
      </c>
      <c r="BA18" s="314" t="str">
        <f t="shared" si="14"/>
        <v/>
      </c>
      <c r="BB18" s="315" t="str">
        <f t="shared" si="14"/>
        <v/>
      </c>
      <c r="BC18" s="315" t="str">
        <f t="shared" si="14"/>
        <v/>
      </c>
      <c r="BD18" s="316" t="str">
        <f t="shared" si="14"/>
        <v xml:space="preserve"> CONGES ÉTÉ ENSEIGNANTS</v>
      </c>
      <c r="BE18" s="317" t="str">
        <f t="shared" si="41"/>
        <v/>
      </c>
      <c r="BF18" s="312" t="str">
        <f t="shared" si="24"/>
        <v/>
      </c>
      <c r="BG18" s="318">
        <f t="shared" si="42"/>
        <v>45547</v>
      </c>
      <c r="BH18" s="314" t="str">
        <f t="shared" si="15"/>
        <v/>
      </c>
      <c r="BI18" s="315" t="str">
        <f t="shared" si="15"/>
        <v/>
      </c>
      <c r="BJ18" s="401" t="str">
        <f t="shared" si="15"/>
        <v xml:space="preserve">   DESSMI1 -  Jury annuel 2                                                                                                                                           DESSMI2 ALT - Jury rattrapage</v>
      </c>
      <c r="BK18" s="57" t="str">
        <f t="shared" si="15"/>
        <v/>
      </c>
    </row>
    <row r="19" spans="1:63" s="40" customFormat="1" ht="218.25" thickBot="1" x14ac:dyDescent="0.25">
      <c r="A19" s="80" t="str">
        <f>IF(C19&lt;&gt;"",IF(WEEKDAY(C19,2)=1,WEEKNUM(C19,21),""),"")</f>
        <v/>
      </c>
      <c r="B19" s="46" t="str">
        <f t="shared" si="16"/>
        <v/>
      </c>
      <c r="C19" s="44">
        <f t="shared" si="26"/>
        <v>45304</v>
      </c>
      <c r="D19" s="50" t="str">
        <f t="shared" si="7"/>
        <v/>
      </c>
      <c r="E19" s="51" t="str">
        <f t="shared" si="7"/>
        <v/>
      </c>
      <c r="F19" s="51" t="str">
        <f t="shared" si="7"/>
        <v/>
      </c>
      <c r="G19" s="52" t="str">
        <f t="shared" si="7"/>
        <v/>
      </c>
      <c r="H19" s="80" t="str">
        <f t="shared" si="27"/>
        <v/>
      </c>
      <c r="I19" s="46" t="str">
        <f t="shared" si="17"/>
        <v/>
      </c>
      <c r="J19" s="405">
        <f t="shared" si="28"/>
        <v>45335</v>
      </c>
      <c r="K19" s="314" t="str">
        <f t="shared" si="8"/>
        <v/>
      </c>
      <c r="L19" s="315" t="str">
        <f t="shared" si="8"/>
        <v xml:space="preserve">  BACH3  ALT. FR - Deadline valid. Info. - Partiels TC - Sem.1 - Ses.1</v>
      </c>
      <c r="M19" s="315" t="str">
        <f t="shared" si="8"/>
        <v/>
      </c>
      <c r="N19" s="316" t="str">
        <f t="shared" si="8"/>
        <v/>
      </c>
      <c r="O19" s="317" t="str">
        <f t="shared" si="29"/>
        <v/>
      </c>
      <c r="P19" s="312" t="str">
        <f t="shared" si="18"/>
        <v/>
      </c>
      <c r="Q19" s="318">
        <f t="shared" si="30"/>
        <v>45364</v>
      </c>
      <c r="R19" s="444"/>
      <c r="S19" s="315" t="str">
        <f t="shared" si="9"/>
        <v xml:space="preserve"> BACH3 ALT. FR - Partiels TC - Sem.1 - Ses.1 </v>
      </c>
      <c r="T19" s="315" t="str">
        <f t="shared" si="9"/>
        <v/>
      </c>
      <c r="U19" s="316" t="str">
        <f t="shared" si="9"/>
        <v/>
      </c>
      <c r="V19" s="317" t="str">
        <f t="shared" si="31"/>
        <v/>
      </c>
      <c r="W19" s="312" t="str">
        <f t="shared" si="19"/>
        <v/>
      </c>
      <c r="X19" s="318">
        <f t="shared" si="32"/>
        <v>45395</v>
      </c>
      <c r="Y19" s="314" t="str">
        <f t="shared" si="10"/>
        <v/>
      </c>
      <c r="Z19" s="315" t="str">
        <f t="shared" si="10"/>
        <v/>
      </c>
      <c r="AA19" s="315" t="str">
        <f t="shared" si="10"/>
        <v/>
      </c>
      <c r="AB19" s="316" t="str">
        <f t="shared" si="10"/>
        <v/>
      </c>
      <c r="AC19" s="317">
        <f t="shared" si="33"/>
        <v>20</v>
      </c>
      <c r="AD19" s="312" t="str">
        <f t="shared" si="20"/>
        <v/>
      </c>
      <c r="AE19" s="318">
        <f t="shared" si="34"/>
        <v>45425</v>
      </c>
      <c r="AF19" s="314" t="str">
        <f t="shared" si="11"/>
        <v/>
      </c>
      <c r="AG19" s="315" t="str">
        <f t="shared" si="11"/>
        <v xml:space="preserve"> BACH1 -  Partiels TC - Sem.2 - Ses.1       </v>
      </c>
      <c r="AH19" s="315" t="str">
        <f t="shared" si="11"/>
        <v/>
      </c>
      <c r="AI19" s="316" t="str">
        <f t="shared" si="11"/>
        <v/>
      </c>
      <c r="AJ19" s="317" t="str">
        <f t="shared" si="35"/>
        <v/>
      </c>
      <c r="AK19" s="312" t="str">
        <f t="shared" si="21"/>
        <v/>
      </c>
      <c r="AL19" s="318">
        <f t="shared" si="36"/>
        <v>45456</v>
      </c>
      <c r="AM19" s="444"/>
      <c r="AN19" s="315" t="str">
        <f t="shared" si="12"/>
        <v xml:space="preserve"> BACH2 -Rattrapages SEM2
BACH3 ET -Rattrapages SEM 1+2                                                                                            BACH1 - Jury - Sem.2 - Ses.1 &amp; Sem.1 Ses.2</v>
      </c>
      <c r="AO19" s="315" t="str">
        <f t="shared" si="12"/>
        <v xml:space="preserve"> DESSMI1 - Partiels TC - Sem.2 - Ses.1                                                                                                           DESSMI2 ALT - Partiels TC - Sem.2 - Ses.1    </v>
      </c>
      <c r="AP19" s="316" t="str">
        <f t="shared" si="12"/>
        <v xml:space="preserve"> BAC 1A Jury S1</v>
      </c>
      <c r="AQ19" s="317" t="str">
        <f t="shared" si="37"/>
        <v/>
      </c>
      <c r="AR19" s="312" t="str">
        <f t="shared" si="22"/>
        <v/>
      </c>
      <c r="AS19" s="318">
        <f t="shared" si="38"/>
        <v>45486</v>
      </c>
      <c r="AT19" s="314" t="str">
        <f t="shared" si="13"/>
        <v/>
      </c>
      <c r="AU19" s="315" t="str">
        <f t="shared" si="13"/>
        <v/>
      </c>
      <c r="AV19" s="315" t="str">
        <f t="shared" si="13"/>
        <v/>
      </c>
      <c r="AW19" s="316" t="str">
        <f t="shared" si="13"/>
        <v xml:space="preserve"> CONGES ÉTÉ ENSEIGNANTS </v>
      </c>
      <c r="AX19" s="317" t="str">
        <f t="shared" si="39"/>
        <v/>
      </c>
      <c r="AY19" s="312" t="str">
        <f t="shared" si="23"/>
        <v/>
      </c>
      <c r="AZ19" s="318">
        <f t="shared" si="40"/>
        <v>45517</v>
      </c>
      <c r="BA19" s="314" t="str">
        <f t="shared" si="14"/>
        <v/>
      </c>
      <c r="BB19" s="315" t="str">
        <f t="shared" si="14"/>
        <v/>
      </c>
      <c r="BC19" s="315" t="str">
        <f t="shared" si="14"/>
        <v/>
      </c>
      <c r="BD19" s="316" t="str">
        <f t="shared" si="14"/>
        <v xml:space="preserve"> CONGES ÉTÉ ENSEIGNANTS</v>
      </c>
      <c r="BE19" s="317" t="str">
        <f>IF(BG19&lt;&gt;"",IF(WEEKDAY(BG19,2)=1,WEEKNUM(BG19,21),""),"")</f>
        <v/>
      </c>
      <c r="BF19" s="312" t="str">
        <f t="shared" si="24"/>
        <v/>
      </c>
      <c r="BG19" s="318">
        <f t="shared" si="42"/>
        <v>45548</v>
      </c>
      <c r="BH19" s="314" t="str">
        <f t="shared" si="15"/>
        <v xml:space="preserve"> PGE1 - Jury - Rattrap. - Ses.2                                                         PGE2/MSc1 - Jury - Rattrap. - Ses.2                                                       </v>
      </c>
      <c r="BI19" s="315" t="str">
        <f t="shared" si="15"/>
        <v/>
      </c>
      <c r="BJ19" s="315" t="str">
        <f t="shared" si="15"/>
        <v/>
      </c>
      <c r="BK19" s="57" t="str">
        <f t="shared" si="15"/>
        <v xml:space="preserve"> Jurys L3, M1 </v>
      </c>
    </row>
    <row r="20" spans="1:63" s="40" customFormat="1" ht="218.25" thickBot="1" x14ac:dyDescent="0.25">
      <c r="A20" s="80" t="str">
        <f t="shared" si="25"/>
        <v/>
      </c>
      <c r="B20" s="46" t="str">
        <f t="shared" si="16"/>
        <v/>
      </c>
      <c r="C20" s="44">
        <f t="shared" si="26"/>
        <v>45305</v>
      </c>
      <c r="D20" s="50" t="str">
        <f t="shared" si="7"/>
        <v/>
      </c>
      <c r="E20" s="51" t="str">
        <f t="shared" si="7"/>
        <v/>
      </c>
      <c r="F20" s="51" t="str">
        <f t="shared" si="7"/>
        <v/>
      </c>
      <c r="G20" s="52" t="str">
        <f t="shared" si="7"/>
        <v/>
      </c>
      <c r="H20" s="80" t="str">
        <f t="shared" si="27"/>
        <v/>
      </c>
      <c r="I20" s="46" t="str">
        <f t="shared" si="17"/>
        <v/>
      </c>
      <c r="J20" s="405">
        <f t="shared" si="28"/>
        <v>45336</v>
      </c>
      <c r="K20" s="314" t="str">
        <f t="shared" si="8"/>
        <v/>
      </c>
      <c r="L20" s="315" t="str">
        <f t="shared" si="8"/>
        <v xml:space="preserve"> BACH1 - Deadline valid. Info. - rattrap. - Sem.1</v>
      </c>
      <c r="M20" s="315" t="str">
        <f t="shared" si="8"/>
        <v/>
      </c>
      <c r="N20" s="316" t="str">
        <f t="shared" si="8"/>
        <v/>
      </c>
      <c r="O20" s="317" t="str">
        <f t="shared" si="29"/>
        <v/>
      </c>
      <c r="P20" s="312" t="str">
        <f t="shared" si="18"/>
        <v/>
      </c>
      <c r="Q20" s="318">
        <f t="shared" si="30"/>
        <v>45365</v>
      </c>
      <c r="R20" s="444"/>
      <c r="S20" s="315" t="str">
        <f t="shared" si="9"/>
        <v xml:space="preserve"> BACH3 ALT. FR - Partiels TC - Sem.1 - Ses.1 </v>
      </c>
      <c r="T20" s="315" t="str">
        <f t="shared" si="9"/>
        <v/>
      </c>
      <c r="U20" s="316" t="str">
        <f t="shared" si="9"/>
        <v/>
      </c>
      <c r="V20" s="317" t="str">
        <f t="shared" si="31"/>
        <v/>
      </c>
      <c r="W20" s="312" t="str">
        <f t="shared" si="19"/>
        <v/>
      </c>
      <c r="X20" s="318">
        <f t="shared" si="32"/>
        <v>45396</v>
      </c>
      <c r="Y20" s="314" t="str">
        <f t="shared" si="10"/>
        <v/>
      </c>
      <c r="Z20" s="315" t="str">
        <f t="shared" si="10"/>
        <v/>
      </c>
      <c r="AA20" s="315" t="str">
        <f t="shared" si="10"/>
        <v/>
      </c>
      <c r="AB20" s="316" t="str">
        <f t="shared" si="10"/>
        <v/>
      </c>
      <c r="AC20" s="317" t="str">
        <f t="shared" si="33"/>
        <v/>
      </c>
      <c r="AD20" s="312" t="str">
        <f t="shared" si="20"/>
        <v/>
      </c>
      <c r="AE20" s="318">
        <f t="shared" si="34"/>
        <v>45426</v>
      </c>
      <c r="AF20" s="443" t="str">
        <f t="shared" si="11"/>
        <v xml:space="preserve"> PGE2/MSc1 - Deadline valid. Info. - partiels TC - Sem.2 - Ses.1 ALT.</v>
      </c>
      <c r="AG20" s="315" t="str">
        <f t="shared" si="11"/>
        <v xml:space="preserve"> BACH1 -  Partiels TC - Sem.2 - Ses.1                                                                                                                 BACH3 ET- Deadline valid. Info. Rattrap. Sem. 1+2 </v>
      </c>
      <c r="AH20" s="315" t="str">
        <f t="shared" si="11"/>
        <v/>
      </c>
      <c r="AI20" s="316" t="str">
        <f t="shared" si="11"/>
        <v/>
      </c>
      <c r="AJ20" s="317" t="str">
        <f>IF(AL20&lt;&gt;"",IF(WEEKDAY(AL20,2)=1,WEEKNUM(AL20,21),""),"")</f>
        <v/>
      </c>
      <c r="AK20" s="312" t="str">
        <f t="shared" si="21"/>
        <v/>
      </c>
      <c r="AL20" s="318">
        <f t="shared" si="36"/>
        <v>45457</v>
      </c>
      <c r="AM20" s="445"/>
      <c r="AN20" s="315" t="str">
        <f t="shared" si="12"/>
        <v xml:space="preserve"> BACH2 -Rattrapages SEM2
BACH3 ET -Rattrapages SEM 1+2</v>
      </c>
      <c r="AO20" s="315" t="str">
        <f t="shared" si="12"/>
        <v xml:space="preserve"> DESSMI1 - Partiels TC - Sem.2 - Ses.1                                                                                                           DESSMI2 ALT - Partiels TC - Sem.2 - Ses.1    </v>
      </c>
      <c r="AP20" s="316" t="str">
        <f t="shared" si="12"/>
        <v/>
      </c>
      <c r="AQ20" s="317" t="str">
        <f t="shared" si="37"/>
        <v/>
      </c>
      <c r="AR20" s="312" t="str">
        <f t="shared" si="22"/>
        <v/>
      </c>
      <c r="AS20" s="322">
        <f t="shared" si="38"/>
        <v>45487</v>
      </c>
      <c r="AT20" s="314" t="str">
        <f t="shared" si="13"/>
        <v/>
      </c>
      <c r="AU20" s="315" t="str">
        <f t="shared" si="13"/>
        <v/>
      </c>
      <c r="AV20" s="315" t="str">
        <f t="shared" si="13"/>
        <v/>
      </c>
      <c r="AW20" s="316" t="str">
        <f t="shared" si="13"/>
        <v xml:space="preserve"> Férié NP
CONGÉ ÉTÉ ENSEIGNANTS </v>
      </c>
      <c r="AX20" s="317" t="str">
        <f t="shared" si="39"/>
        <v/>
      </c>
      <c r="AY20" s="312" t="str">
        <f t="shared" si="23"/>
        <v/>
      </c>
      <c r="AZ20" s="318">
        <f t="shared" si="40"/>
        <v>45518</v>
      </c>
      <c r="BA20" s="314" t="str">
        <f t="shared" si="14"/>
        <v/>
      </c>
      <c r="BB20" s="315" t="str">
        <f t="shared" si="14"/>
        <v/>
      </c>
      <c r="BC20" s="315" t="str">
        <f t="shared" si="14"/>
        <v/>
      </c>
      <c r="BD20" s="316" t="str">
        <f t="shared" si="14"/>
        <v xml:space="preserve"> CONGES ÉTÉ ENSEIGNANTS</v>
      </c>
      <c r="BE20" s="317" t="str">
        <f t="shared" si="41"/>
        <v/>
      </c>
      <c r="BF20" s="312" t="str">
        <f t="shared" si="24"/>
        <v/>
      </c>
      <c r="BG20" s="318">
        <f t="shared" si="42"/>
        <v>45549</v>
      </c>
      <c r="BH20" s="314" t="str">
        <f t="shared" si="15"/>
        <v/>
      </c>
      <c r="BI20" s="315" t="str">
        <f t="shared" si="15"/>
        <v/>
      </c>
      <c r="BJ20" s="315" t="str">
        <f t="shared" si="15"/>
        <v/>
      </c>
      <c r="BK20" s="57" t="str">
        <f t="shared" si="15"/>
        <v/>
      </c>
    </row>
    <row r="21" spans="1:63" s="40" customFormat="1" ht="348.75" thickBot="1" x14ac:dyDescent="0.25">
      <c r="A21" s="80">
        <f t="shared" si="25"/>
        <v>3</v>
      </c>
      <c r="B21" s="46" t="str">
        <f t="shared" si="16"/>
        <v/>
      </c>
      <c r="C21" s="44">
        <f t="shared" si="26"/>
        <v>45306</v>
      </c>
      <c r="D21" s="53" t="str">
        <f t="shared" si="7"/>
        <v xml:space="preserve"> PGE1 - Deadline saisie des notes CC - Sem.1 - Ses.1</v>
      </c>
      <c r="E21" s="54" t="str">
        <f t="shared" si="7"/>
        <v xml:space="preserve"> BACH1 -  Partiels TC - Sem.1 - Ses.1       
</v>
      </c>
      <c r="F21" s="54" t="str">
        <f t="shared" si="7"/>
        <v/>
      </c>
      <c r="G21" s="55" t="str">
        <f t="shared" si="7"/>
        <v/>
      </c>
      <c r="H21" s="80" t="str">
        <f t="shared" si="27"/>
        <v/>
      </c>
      <c r="I21" s="46" t="str">
        <f t="shared" si="17"/>
        <v/>
      </c>
      <c r="J21" s="405">
        <f t="shared" si="28"/>
        <v>45337</v>
      </c>
      <c r="K21" s="314" t="str">
        <f t="shared" si="8"/>
        <v/>
      </c>
      <c r="L21" s="315" t="str">
        <f t="shared" si="8"/>
        <v xml:space="preserve"> BACH1 - Jury - Sem.1 - Ses.1                                                                                                                                                                  BACH2 - Jury - Sem.1 - Ses.1                                                                                                             BACH3 ET - Jury - Sem.1 - Ses.1                                                                                                                                  BACH3 CLAS. FR -  Jury - Sem.1 - Ses.1                              </v>
      </c>
      <c r="M21" s="315" t="str">
        <f t="shared" si="8"/>
        <v/>
      </c>
      <c r="N21" s="316" t="str">
        <f t="shared" si="8"/>
        <v/>
      </c>
      <c r="O21" s="317" t="str">
        <f t="shared" si="29"/>
        <v/>
      </c>
      <c r="P21" s="312" t="str">
        <f t="shared" si="18"/>
        <v/>
      </c>
      <c r="Q21" s="318">
        <f t="shared" si="30"/>
        <v>45366</v>
      </c>
      <c r="R21" s="445"/>
      <c r="S21" s="315" t="str">
        <f t="shared" si="9"/>
        <v/>
      </c>
      <c r="T21" s="315" t="str">
        <f t="shared" si="9"/>
        <v/>
      </c>
      <c r="U21" s="316" t="str">
        <f t="shared" si="9"/>
        <v/>
      </c>
      <c r="V21" s="317">
        <f t="shared" si="31"/>
        <v>16</v>
      </c>
      <c r="W21" s="312" t="str">
        <f t="shared" si="19"/>
        <v/>
      </c>
      <c r="X21" s="318">
        <f t="shared" si="32"/>
        <v>45397</v>
      </c>
      <c r="Y21" s="314" t="str">
        <f t="shared" si="10"/>
        <v xml:space="preserve"> PGE2 - Deadline saisie des notes - rattrap. Sem.1</v>
      </c>
      <c r="Z21" s="315" t="str">
        <f t="shared" si="10"/>
        <v xml:space="preserve"> BACH2 - Partiels TC - Sem.2 - Ses.1                                                                                                         BACH1 - Deadline envoi sujets - partiels TC - Sem.2 - Ses.1
BACH3 ET - Partiels TC - Sem.2 - Ses.1                                                                                                                              BACH3 CLAS. + ALT. FR - Deadline valid. Info. - rattrap. - Sem.1                                           BACH1 - Deadline saisie des notes - rattrap. Sem.1 </v>
      </c>
      <c r="AA21" s="315" t="str">
        <f t="shared" si="10"/>
        <v/>
      </c>
      <c r="AB21" s="316" t="str">
        <f t="shared" si="10"/>
        <v/>
      </c>
      <c r="AC21" s="317" t="str">
        <f t="shared" si="33"/>
        <v/>
      </c>
      <c r="AD21" s="312" t="str">
        <f t="shared" si="20"/>
        <v/>
      </c>
      <c r="AE21" s="318">
        <f t="shared" si="34"/>
        <v>45427</v>
      </c>
      <c r="AF21" s="445"/>
      <c r="AG21" s="315" t="str">
        <f t="shared" si="11"/>
        <v xml:space="preserve"> BACH1 -  Partiels TC - Sem.2 - Ses.1       </v>
      </c>
      <c r="AH21" s="315" t="str">
        <f t="shared" si="11"/>
        <v/>
      </c>
      <c r="AI21" s="316" t="str">
        <f t="shared" si="11"/>
        <v/>
      </c>
      <c r="AJ21" s="317" t="str">
        <f>IF(AL21&lt;&gt;"",IF(WEEKDAY(AL21,2)=1,WEEKNUM(AL21,21),""),"")</f>
        <v/>
      </c>
      <c r="AK21" s="312" t="str">
        <f t="shared" si="21"/>
        <v/>
      </c>
      <c r="AL21" s="318">
        <f t="shared" si="36"/>
        <v>45458</v>
      </c>
      <c r="AM21" s="314" t="str">
        <f t="shared" si="12"/>
        <v/>
      </c>
      <c r="AN21" s="315" t="str">
        <f t="shared" si="12"/>
        <v/>
      </c>
      <c r="AO21" s="315" t="str">
        <f t="shared" si="12"/>
        <v/>
      </c>
      <c r="AP21" s="316" t="str">
        <f t="shared" si="12"/>
        <v/>
      </c>
      <c r="AQ21" s="317">
        <f t="shared" si="37"/>
        <v>29</v>
      </c>
      <c r="AR21" s="323" t="str">
        <f t="shared" si="22"/>
        <v/>
      </c>
      <c r="AS21" s="324">
        <f t="shared" si="38"/>
        <v>45488</v>
      </c>
      <c r="AT21" s="314" t="str">
        <f t="shared" si="13"/>
        <v xml:space="preserve"> NPB</v>
      </c>
      <c r="AU21" s="315" t="str">
        <f t="shared" si="13"/>
        <v xml:space="preserve"> NP</v>
      </c>
      <c r="AV21" s="315" t="str">
        <f t="shared" si="13"/>
        <v xml:space="preserve"> NPB</v>
      </c>
      <c r="AW21" s="316" t="str">
        <f t="shared" si="13"/>
        <v xml:space="preserve"> CONGES ÉTÉ ENSEIGNANTS</v>
      </c>
      <c r="AX21" s="317" t="str">
        <f>IF(AZ21&lt;&gt;"",IF(WEEKDAY(AZ21,2)=1,WEEKNUM(AZ21,21),""),"")</f>
        <v/>
      </c>
      <c r="AY21" s="312" t="str">
        <f t="shared" si="23"/>
        <v/>
      </c>
      <c r="AZ21" s="318">
        <f t="shared" si="40"/>
        <v>45519</v>
      </c>
      <c r="BA21" s="314" t="str">
        <f t="shared" si="14"/>
        <v xml:space="preserve"> NP</v>
      </c>
      <c r="BB21" s="315" t="str">
        <f t="shared" si="14"/>
        <v xml:space="preserve"> NP</v>
      </c>
      <c r="BC21" s="315" t="str">
        <f t="shared" si="14"/>
        <v xml:space="preserve"> NP</v>
      </c>
      <c r="BD21" s="316" t="str">
        <f t="shared" si="14"/>
        <v xml:space="preserve"> Férié NP</v>
      </c>
      <c r="BE21" s="317" t="str">
        <f t="shared" si="41"/>
        <v/>
      </c>
      <c r="BF21" s="312" t="str">
        <f t="shared" si="24"/>
        <v/>
      </c>
      <c r="BG21" s="318">
        <f t="shared" si="42"/>
        <v>45550</v>
      </c>
      <c r="BH21" s="314" t="str">
        <f t="shared" si="15"/>
        <v/>
      </c>
      <c r="BI21" s="315" t="str">
        <f t="shared" si="15"/>
        <v/>
      </c>
      <c r="BJ21" s="315" t="str">
        <f t="shared" si="15"/>
        <v/>
      </c>
      <c r="BK21" s="57" t="str">
        <f t="shared" si="15"/>
        <v/>
      </c>
    </row>
    <row r="22" spans="1:63" s="40" customFormat="1" ht="218.25" thickBot="1" x14ac:dyDescent="0.25">
      <c r="A22" s="80" t="str">
        <f>IF(C22&lt;&gt;"",IF(WEEKDAY(C22,2)=1,WEEKNUM(C22,21),""),"")</f>
        <v/>
      </c>
      <c r="B22" s="46" t="str">
        <f t="shared" si="16"/>
        <v/>
      </c>
      <c r="C22" s="44">
        <f t="shared" si="26"/>
        <v>45307</v>
      </c>
      <c r="D22" s="50" t="str">
        <f t="shared" si="7"/>
        <v/>
      </c>
      <c r="E22" s="51" t="str">
        <f t="shared" si="7"/>
        <v xml:space="preserve"> BACH1 -  Partiels TC - Sem.1 - Ses.1       
</v>
      </c>
      <c r="F22" s="51" t="str">
        <f t="shared" si="7"/>
        <v/>
      </c>
      <c r="G22" s="52" t="str">
        <f t="shared" si="7"/>
        <v/>
      </c>
      <c r="H22" s="80" t="str">
        <f>IF(J22&lt;&gt;"",IF(WEEKDAY(J22,2)=1,WEEKNUM(J22,21),""),"")</f>
        <v/>
      </c>
      <c r="I22" s="46" t="str">
        <f t="shared" si="17"/>
        <v/>
      </c>
      <c r="J22" s="405">
        <f t="shared" si="28"/>
        <v>45338</v>
      </c>
      <c r="K22" s="314" t="str">
        <f t="shared" si="8"/>
        <v/>
      </c>
      <c r="L22" s="315" t="str">
        <f t="shared" si="8"/>
        <v/>
      </c>
      <c r="M22" s="315" t="str">
        <f t="shared" si="8"/>
        <v/>
      </c>
      <c r="N22" s="316" t="str">
        <f t="shared" si="8"/>
        <v/>
      </c>
      <c r="O22" s="317" t="str">
        <f>IF(Q22&lt;&gt;"",IF(WEEKDAY(Q22,2)=1,WEEKNUM(Q22,21),""),"")</f>
        <v/>
      </c>
      <c r="P22" s="312" t="str">
        <f t="shared" si="18"/>
        <v/>
      </c>
      <c r="Q22" s="318">
        <f t="shared" si="30"/>
        <v>45367</v>
      </c>
      <c r="R22" s="314" t="str">
        <f t="shared" si="9"/>
        <v/>
      </c>
      <c r="S22" s="315" t="str">
        <f t="shared" si="9"/>
        <v/>
      </c>
      <c r="T22" s="315" t="str">
        <f t="shared" si="9"/>
        <v/>
      </c>
      <c r="U22" s="316" t="str">
        <f t="shared" si="9"/>
        <v/>
      </c>
      <c r="V22" s="317" t="str">
        <f t="shared" si="31"/>
        <v/>
      </c>
      <c r="W22" s="312" t="str">
        <f t="shared" si="19"/>
        <v/>
      </c>
      <c r="X22" s="318">
        <f t="shared" si="32"/>
        <v>45398</v>
      </c>
      <c r="Y22" s="314" t="str">
        <f t="shared" si="10"/>
        <v/>
      </c>
      <c r="Z22" s="315" t="str">
        <f t="shared" si="10"/>
        <v xml:space="preserve"> BACH2 - Partiels TC - Sem.2 - Ses.1
BACH3 ET - Partiels TC - Sem.2 - Ses.1 </v>
      </c>
      <c r="AA22" s="315" t="str">
        <f t="shared" si="10"/>
        <v/>
      </c>
      <c r="AB22" s="316" t="str">
        <f t="shared" si="10"/>
        <v/>
      </c>
      <c r="AC22" s="317" t="str">
        <f t="shared" si="33"/>
        <v/>
      </c>
      <c r="AD22" s="312" t="str">
        <f t="shared" si="20"/>
        <v/>
      </c>
      <c r="AE22" s="318">
        <f t="shared" si="34"/>
        <v>45428</v>
      </c>
      <c r="AF22" s="314" t="str">
        <f t="shared" si="11"/>
        <v xml:space="preserve"> PGE1 - Jury - Rattrap. - Ses.1                                                                            PGE2/MSc1 - Jury - Rattrap. - Ses.1</v>
      </c>
      <c r="AG22" s="315" t="str">
        <f t="shared" si="11"/>
        <v xml:space="preserve">  BACH1 -  Partiels TC - Sem.2 - Ses.1                                                                                                                                                                                                                                                          </v>
      </c>
      <c r="AH22" s="315" t="str">
        <f t="shared" si="11"/>
        <v/>
      </c>
      <c r="AI22" s="316" t="str">
        <f t="shared" si="11"/>
        <v xml:space="preserve"> Jurys L3, M1, M1 ALT (Session 2, SEM 1)</v>
      </c>
      <c r="AJ22" s="317" t="str">
        <f t="shared" ref="AJ22:AJ24" si="43">IF(AL22&lt;&gt;"",IF(WEEKDAY(AL22,2)=1,WEEKNUM(AL22,21),""),"")</f>
        <v/>
      </c>
      <c r="AK22" s="312" t="str">
        <f t="shared" si="21"/>
        <v/>
      </c>
      <c r="AL22" s="318">
        <f t="shared" si="36"/>
        <v>45459</v>
      </c>
      <c r="AM22" s="314" t="str">
        <f t="shared" si="12"/>
        <v/>
      </c>
      <c r="AN22" s="315" t="str">
        <f t="shared" si="12"/>
        <v/>
      </c>
      <c r="AO22" s="315" t="str">
        <f t="shared" si="12"/>
        <v/>
      </c>
      <c r="AP22" s="316" t="str">
        <f t="shared" si="12"/>
        <v/>
      </c>
      <c r="AQ22" s="317" t="str">
        <f>IF(AS22&lt;&gt;"",IF(WEEKDAY(AS22,2)=1,WEEKNUM(AS22,21),""),"")</f>
        <v/>
      </c>
      <c r="AR22" s="312" t="str">
        <f t="shared" si="22"/>
        <v/>
      </c>
      <c r="AS22" s="318">
        <f t="shared" si="38"/>
        <v>45489</v>
      </c>
      <c r="AT22" s="314" t="str">
        <f t="shared" si="13"/>
        <v xml:space="preserve"> NPB</v>
      </c>
      <c r="AU22" s="315" t="str">
        <f t="shared" si="13"/>
        <v xml:space="preserve"> NP</v>
      </c>
      <c r="AV22" s="315" t="str">
        <f t="shared" si="13"/>
        <v xml:space="preserve"> NPB</v>
      </c>
      <c r="AW22" s="316" t="str">
        <f t="shared" si="13"/>
        <v xml:space="preserve"> CONGES ÉTÉ ENSEIGNANTS</v>
      </c>
      <c r="AX22" s="317" t="str">
        <f t="shared" si="39"/>
        <v/>
      </c>
      <c r="AY22" s="312" t="str">
        <f t="shared" si="23"/>
        <v/>
      </c>
      <c r="AZ22" s="318">
        <f t="shared" si="40"/>
        <v>45520</v>
      </c>
      <c r="BA22" s="314" t="str">
        <f t="shared" si="14"/>
        <v/>
      </c>
      <c r="BB22" s="315" t="str">
        <f t="shared" si="14"/>
        <v/>
      </c>
      <c r="BC22" s="315" t="str">
        <f t="shared" si="14"/>
        <v/>
      </c>
      <c r="BD22" s="316" t="str">
        <f t="shared" si="14"/>
        <v xml:space="preserve"> CONGES ÉTÉ ENSEIGNANTS</v>
      </c>
      <c r="BE22" s="317">
        <f t="shared" si="41"/>
        <v>38</v>
      </c>
      <c r="BF22" s="312" t="str">
        <f t="shared" si="24"/>
        <v/>
      </c>
      <c r="BG22" s="318">
        <f t="shared" si="42"/>
        <v>45551</v>
      </c>
      <c r="BH22" s="314" t="str">
        <f t="shared" si="15"/>
        <v/>
      </c>
      <c r="BI22" s="315" t="str">
        <f t="shared" si="15"/>
        <v/>
      </c>
      <c r="BJ22" s="315" t="str">
        <f t="shared" si="15"/>
        <v/>
      </c>
      <c r="BK22" s="57" t="str">
        <f t="shared" si="15"/>
        <v/>
      </c>
    </row>
    <row r="23" spans="1:63" s="40" customFormat="1" ht="218.25" thickBot="1" x14ac:dyDescent="0.25">
      <c r="A23" s="80" t="str">
        <f t="shared" si="25"/>
        <v/>
      </c>
      <c r="B23" s="46" t="str">
        <f t="shared" si="16"/>
        <v/>
      </c>
      <c r="C23" s="44">
        <f t="shared" si="26"/>
        <v>45308</v>
      </c>
      <c r="D23" s="50" t="str">
        <f t="shared" si="7"/>
        <v/>
      </c>
      <c r="E23" s="51" t="str">
        <f t="shared" si="7"/>
        <v xml:space="preserve"> BACH1 -  Partiels TC - Sem.1 - Ses.1       
</v>
      </c>
      <c r="F23" s="51" t="str">
        <f t="shared" si="7"/>
        <v/>
      </c>
      <c r="G23" s="52" t="str">
        <f t="shared" si="7"/>
        <v/>
      </c>
      <c r="H23" s="80" t="str">
        <f t="shared" si="27"/>
        <v/>
      </c>
      <c r="I23" s="46" t="str">
        <f t="shared" si="17"/>
        <v/>
      </c>
      <c r="J23" s="405">
        <f t="shared" si="28"/>
        <v>45339</v>
      </c>
      <c r="K23" s="314" t="str">
        <f t="shared" si="8"/>
        <v/>
      </c>
      <c r="L23" s="315" t="str">
        <f t="shared" si="8"/>
        <v/>
      </c>
      <c r="M23" s="315" t="str">
        <f t="shared" si="8"/>
        <v/>
      </c>
      <c r="N23" s="316" t="str">
        <f t="shared" si="8"/>
        <v/>
      </c>
      <c r="O23" s="317" t="str">
        <f t="shared" si="29"/>
        <v/>
      </c>
      <c r="P23" s="312" t="str">
        <f t="shared" si="18"/>
        <v/>
      </c>
      <c r="Q23" s="318">
        <f t="shared" si="30"/>
        <v>45368</v>
      </c>
      <c r="R23" s="314" t="str">
        <f t="shared" si="9"/>
        <v/>
      </c>
      <c r="S23" s="315" t="str">
        <f t="shared" si="9"/>
        <v/>
      </c>
      <c r="T23" s="315" t="str">
        <f t="shared" si="9"/>
        <v/>
      </c>
      <c r="U23" s="316" t="str">
        <f t="shared" si="9"/>
        <v/>
      </c>
      <c r="V23" s="317" t="str">
        <f t="shared" si="31"/>
        <v/>
      </c>
      <c r="W23" s="312" t="str">
        <f t="shared" si="19"/>
        <v/>
      </c>
      <c r="X23" s="318">
        <f t="shared" si="32"/>
        <v>45399</v>
      </c>
      <c r="Y23" s="314" t="str">
        <f t="shared" si="10"/>
        <v/>
      </c>
      <c r="Z23" s="315" t="str">
        <f t="shared" si="10"/>
        <v xml:space="preserve"> BACH2 - Partiels TC - Sem.2 - Ses.1
BACH3 ET - Partiels TC - Sem.2 - Ses.1 </v>
      </c>
      <c r="AA23" s="315" t="str">
        <f t="shared" si="10"/>
        <v/>
      </c>
      <c r="AB23" s="316" t="str">
        <f t="shared" si="10"/>
        <v/>
      </c>
      <c r="AC23" s="317" t="str">
        <f>IF(AE23&lt;&gt;"",IF(WEEKDAY(AE23,2)=1,WEEKNUM(AE23,21),""),"")</f>
        <v/>
      </c>
      <c r="AD23" s="312" t="str">
        <f t="shared" si="20"/>
        <v/>
      </c>
      <c r="AE23" s="318">
        <f t="shared" si="34"/>
        <v>45429</v>
      </c>
      <c r="AF23" s="314" t="str">
        <f t="shared" si="11"/>
        <v/>
      </c>
      <c r="AG23" s="315" t="str">
        <f t="shared" si="11"/>
        <v xml:space="preserve"> BACH1 -  Partiels TC - Sem.2 - Ses.1       </v>
      </c>
      <c r="AH23" s="315" t="str">
        <f t="shared" si="11"/>
        <v/>
      </c>
      <c r="AI23" s="316" t="str">
        <f t="shared" si="11"/>
        <v/>
      </c>
      <c r="AJ23" s="317">
        <f t="shared" si="43"/>
        <v>25</v>
      </c>
      <c r="AK23" s="312" t="str">
        <f t="shared" si="21"/>
        <v/>
      </c>
      <c r="AL23" s="318">
        <f t="shared" si="36"/>
        <v>45460</v>
      </c>
      <c r="AM23" s="314" t="str">
        <f t="shared" si="12"/>
        <v xml:space="preserve"> PGE1 - Deadline saisie des notes CF - Sem. 2 - Ses 1                                                                                                                      PGE2 classique/MSc1 - Deadline saisie des notes  CF - Sem. 2 - Ses 1 CLAS.</v>
      </c>
      <c r="AN23" s="315" t="str">
        <f t="shared" si="12"/>
        <v xml:space="preserve">  BACH3 CLAS. + ALT. FR : Deadline saisie des notes - rattrap
                                                                                                                                                                                                                                      </v>
      </c>
      <c r="AO23" s="315" t="str">
        <f t="shared" si="12"/>
        <v/>
      </c>
      <c r="AP23" s="316" t="str">
        <f t="shared" si="12"/>
        <v/>
      </c>
      <c r="AQ23" s="317" t="str">
        <f t="shared" si="37"/>
        <v/>
      </c>
      <c r="AR23" s="312" t="str">
        <f t="shared" si="22"/>
        <v/>
      </c>
      <c r="AS23" s="318">
        <f t="shared" si="38"/>
        <v>45490</v>
      </c>
      <c r="AT23" s="314" t="str">
        <f t="shared" si="13"/>
        <v xml:space="preserve"> NPB</v>
      </c>
      <c r="AU23" s="315" t="str">
        <f t="shared" si="13"/>
        <v xml:space="preserve"> NP</v>
      </c>
      <c r="AV23" s="315" t="str">
        <f t="shared" si="13"/>
        <v xml:space="preserve"> NPB</v>
      </c>
      <c r="AW23" s="316" t="str">
        <f t="shared" si="13"/>
        <v xml:space="preserve"> CONGES ÉTÉ ENSEIGNANTS </v>
      </c>
      <c r="AX23" s="317" t="str">
        <f t="shared" si="39"/>
        <v/>
      </c>
      <c r="AY23" s="312" t="str">
        <f t="shared" si="23"/>
        <v/>
      </c>
      <c r="AZ23" s="318">
        <f t="shared" si="40"/>
        <v>45521</v>
      </c>
      <c r="BA23" s="314" t="str">
        <f t="shared" si="14"/>
        <v/>
      </c>
      <c r="BB23" s="315" t="str">
        <f t="shared" si="14"/>
        <v/>
      </c>
      <c r="BC23" s="315" t="str">
        <f t="shared" si="14"/>
        <v/>
      </c>
      <c r="BD23" s="316" t="str">
        <f t="shared" si="14"/>
        <v/>
      </c>
      <c r="BE23" s="317" t="str">
        <f>IF(BG23&lt;&gt;"",IF(WEEKDAY(BG23,2)=1,WEEKNUM(BG23,21),""),"")</f>
        <v/>
      </c>
      <c r="BF23" s="312" t="str">
        <f t="shared" si="24"/>
        <v/>
      </c>
      <c r="BG23" s="318">
        <f t="shared" si="42"/>
        <v>45552</v>
      </c>
      <c r="BH23" s="314" t="str">
        <f t="shared" si="15"/>
        <v/>
      </c>
      <c r="BI23" s="315" t="str">
        <f t="shared" si="15"/>
        <v/>
      </c>
      <c r="BJ23" s="315" t="str">
        <f t="shared" si="15"/>
        <v/>
      </c>
      <c r="BK23" s="57" t="str">
        <f t="shared" si="15"/>
        <v/>
      </c>
    </row>
    <row r="24" spans="1:63" s="40" customFormat="1" ht="218.25" thickBot="1" x14ac:dyDescent="0.25">
      <c r="A24" s="80" t="str">
        <f t="shared" si="25"/>
        <v/>
      </c>
      <c r="B24" s="46" t="str">
        <f t="shared" si="16"/>
        <v/>
      </c>
      <c r="C24" s="44">
        <f t="shared" si="26"/>
        <v>45309</v>
      </c>
      <c r="D24" s="50" t="str">
        <f t="shared" si="7"/>
        <v/>
      </c>
      <c r="E24" s="51" t="str">
        <f t="shared" si="7"/>
        <v xml:space="preserve"> BACH1 -  Partiels TC - Sem.1 - Ses.1       
</v>
      </c>
      <c r="F24" s="51" t="str">
        <f t="shared" si="7"/>
        <v/>
      </c>
      <c r="G24" s="52" t="str">
        <f t="shared" si="7"/>
        <v/>
      </c>
      <c r="H24" s="80" t="str">
        <f>IF(J24&lt;&gt;"",IF(WEEKDAY(J24,2)=1,WEEKNUM(J24,21),""),"")</f>
        <v/>
      </c>
      <c r="I24" s="46" t="str">
        <f t="shared" si="17"/>
        <v/>
      </c>
      <c r="J24" s="405">
        <f t="shared" si="28"/>
        <v>45340</v>
      </c>
      <c r="K24" s="314" t="str">
        <f t="shared" si="8"/>
        <v/>
      </c>
      <c r="L24" s="315" t="str">
        <f t="shared" si="8"/>
        <v/>
      </c>
      <c r="M24" s="315" t="str">
        <f t="shared" si="8"/>
        <v/>
      </c>
      <c r="N24" s="316" t="str">
        <f t="shared" si="8"/>
        <v/>
      </c>
      <c r="O24" s="317">
        <f t="shared" si="29"/>
        <v>12</v>
      </c>
      <c r="P24" s="312" t="str">
        <f t="shared" si="18"/>
        <v/>
      </c>
      <c r="Q24" s="318">
        <f t="shared" si="30"/>
        <v>45369</v>
      </c>
      <c r="R24" s="314" t="str">
        <f t="shared" si="9"/>
        <v xml:space="preserve"> PGE2/MSc1 -Rattrapages SEM1</v>
      </c>
      <c r="S24" s="315" t="str">
        <f t="shared" si="9"/>
        <v xml:space="preserve"> BACH1 -Rattrapages SEM1</v>
      </c>
      <c r="T24" s="315" t="str">
        <f t="shared" si="9"/>
        <v/>
      </c>
      <c r="U24" s="316" t="str">
        <f t="shared" si="9"/>
        <v/>
      </c>
      <c r="V24" s="317" t="str">
        <f t="shared" si="31"/>
        <v/>
      </c>
      <c r="W24" s="312" t="str">
        <f t="shared" si="19"/>
        <v/>
      </c>
      <c r="X24" s="318">
        <f t="shared" si="32"/>
        <v>45400</v>
      </c>
      <c r="Y24" s="314" t="str">
        <f t="shared" si="10"/>
        <v/>
      </c>
      <c r="Z24" s="315" t="str">
        <f t="shared" si="10"/>
        <v xml:space="preserve"> BACH2 - Partiels TC - Sem.2 - Ses.1
BACH3 ET - Partiels TC - Sem.2 - Ses.1 </v>
      </c>
      <c r="AA24" s="315" t="str">
        <f t="shared" si="10"/>
        <v/>
      </c>
      <c r="AB24" s="316" t="str">
        <f t="shared" si="10"/>
        <v/>
      </c>
      <c r="AC24" s="317" t="str">
        <f t="shared" si="33"/>
        <v/>
      </c>
      <c r="AD24" s="312" t="str">
        <f t="shared" si="20"/>
        <v/>
      </c>
      <c r="AE24" s="318">
        <f t="shared" si="34"/>
        <v>45430</v>
      </c>
      <c r="AF24" s="314" t="str">
        <f t="shared" si="11"/>
        <v/>
      </c>
      <c r="AG24" s="315" t="str">
        <f t="shared" si="11"/>
        <v/>
      </c>
      <c r="AH24" s="315" t="str">
        <f t="shared" si="11"/>
        <v/>
      </c>
      <c r="AI24" s="316" t="str">
        <f t="shared" si="11"/>
        <v/>
      </c>
      <c r="AJ24" s="317" t="str">
        <f t="shared" si="43"/>
        <v/>
      </c>
      <c r="AK24" s="312" t="str">
        <f t="shared" si="21"/>
        <v/>
      </c>
      <c r="AL24" s="318">
        <f t="shared" si="36"/>
        <v>45461</v>
      </c>
      <c r="AM24" s="314" t="str">
        <f t="shared" si="12"/>
        <v/>
      </c>
      <c r="AN24" s="315" t="str">
        <f t="shared" si="12"/>
        <v/>
      </c>
      <c r="AO24" s="315" t="str">
        <f t="shared" si="12"/>
        <v/>
      </c>
      <c r="AP24" s="316" t="str">
        <f t="shared" si="12"/>
        <v/>
      </c>
      <c r="AQ24" s="317" t="str">
        <f t="shared" si="37"/>
        <v/>
      </c>
      <c r="AR24" s="312" t="str">
        <f t="shared" si="22"/>
        <v/>
      </c>
      <c r="AS24" s="318">
        <f t="shared" si="38"/>
        <v>45491</v>
      </c>
      <c r="AT24" s="314" t="str">
        <f t="shared" si="13"/>
        <v xml:space="preserve"> NPB</v>
      </c>
      <c r="AU24" s="315" t="str">
        <f t="shared" si="13"/>
        <v xml:space="preserve"> NP</v>
      </c>
      <c r="AV24" s="315" t="str">
        <f t="shared" si="13"/>
        <v xml:space="preserve"> NPB</v>
      </c>
      <c r="AW24" s="316" t="str">
        <f t="shared" si="13"/>
        <v xml:space="preserve"> CONGES ÉTÉ ENSEIGNANTS </v>
      </c>
      <c r="AX24" s="317" t="str">
        <f>IF(AZ24&lt;&gt;"",IF(WEEKDAY(AZ24,2)=1,WEEKNUM(AZ24,21),""),"")</f>
        <v/>
      </c>
      <c r="AY24" s="312" t="str">
        <f t="shared" si="23"/>
        <v/>
      </c>
      <c r="AZ24" s="318">
        <f t="shared" si="40"/>
        <v>45522</v>
      </c>
      <c r="BA24" s="314" t="str">
        <f t="shared" si="14"/>
        <v/>
      </c>
      <c r="BB24" s="315" t="str">
        <f t="shared" si="14"/>
        <v/>
      </c>
      <c r="BC24" s="315" t="str">
        <f t="shared" si="14"/>
        <v/>
      </c>
      <c r="BD24" s="316" t="str">
        <f t="shared" si="14"/>
        <v xml:space="preserve"> CONGES ÉTÉ ENSEIGNANTS</v>
      </c>
      <c r="BE24" s="317" t="str">
        <f t="shared" si="41"/>
        <v/>
      </c>
      <c r="BF24" s="312" t="str">
        <f t="shared" si="24"/>
        <v/>
      </c>
      <c r="BG24" s="318">
        <f t="shared" si="42"/>
        <v>45553</v>
      </c>
      <c r="BH24" s="314" t="str">
        <f t="shared" si="15"/>
        <v/>
      </c>
      <c r="BI24" s="315" t="str">
        <f t="shared" si="15"/>
        <v/>
      </c>
      <c r="BJ24" s="315" t="str">
        <f t="shared" si="15"/>
        <v/>
      </c>
      <c r="BK24" s="57" t="str">
        <f t="shared" si="15"/>
        <v/>
      </c>
    </row>
    <row r="25" spans="1:63" s="40" customFormat="1" ht="218.25" thickBot="1" x14ac:dyDescent="0.25">
      <c r="A25" s="80" t="str">
        <f t="shared" si="25"/>
        <v/>
      </c>
      <c r="B25" s="46" t="str">
        <f t="shared" si="16"/>
        <v/>
      </c>
      <c r="C25" s="44">
        <f t="shared" si="26"/>
        <v>45310</v>
      </c>
      <c r="D25" s="50" t="str">
        <f t="shared" si="7"/>
        <v/>
      </c>
      <c r="E25" s="51" t="str">
        <f t="shared" si="7"/>
        <v xml:space="preserve"> BACH1 -  Partiels TC - Sem.1 - Ses.1       
</v>
      </c>
      <c r="F25" s="51" t="str">
        <f t="shared" si="7"/>
        <v xml:space="preserve"> MIEX1 - Jury SEM 1</v>
      </c>
      <c r="G25" s="52" t="str">
        <f t="shared" si="7"/>
        <v/>
      </c>
      <c r="H25" s="80">
        <f t="shared" si="27"/>
        <v>8</v>
      </c>
      <c r="I25" s="46" t="str">
        <f t="shared" si="17"/>
        <v/>
      </c>
      <c r="J25" s="405">
        <f t="shared" si="28"/>
        <v>45341</v>
      </c>
      <c r="K25" s="321" t="str">
        <f t="shared" si="8"/>
        <v xml:space="preserve"> PGE1 - Deadline envoi sujets - rattrap. Sem.1                                                   </v>
      </c>
      <c r="L25" s="319" t="str">
        <f t="shared" si="8"/>
        <v xml:space="preserve"> BACH3  ALT. FR - Deadline envoi sujets - Partiels TC - Sem.1 - Ses.1</v>
      </c>
      <c r="M25" s="319" t="str">
        <f t="shared" si="8"/>
        <v/>
      </c>
      <c r="N25" s="320" t="str">
        <f t="shared" si="8"/>
        <v/>
      </c>
      <c r="O25" s="317" t="str">
        <f t="shared" si="29"/>
        <v/>
      </c>
      <c r="P25" s="312" t="str">
        <f t="shared" si="18"/>
        <v/>
      </c>
      <c r="Q25" s="318">
        <f t="shared" si="30"/>
        <v>45370</v>
      </c>
      <c r="R25" s="314" t="str">
        <f t="shared" si="9"/>
        <v xml:space="preserve"> PGE2/MSc1 -Rattrapages SEM1                                                                                                  PGE3/MSc2 - Deadline valid. Info. - rattrap. - Sem.1 </v>
      </c>
      <c r="S25" s="315" t="str">
        <f t="shared" si="9"/>
        <v xml:space="preserve"> BACH1 -Rattrapages SEM1</v>
      </c>
      <c r="T25" s="315" t="str">
        <f t="shared" si="9"/>
        <v/>
      </c>
      <c r="U25" s="316" t="str">
        <f t="shared" si="9"/>
        <v/>
      </c>
      <c r="V25" s="317" t="str">
        <f t="shared" si="31"/>
        <v/>
      </c>
      <c r="W25" s="312" t="str">
        <f t="shared" si="19"/>
        <v/>
      </c>
      <c r="X25" s="318">
        <f t="shared" si="32"/>
        <v>45401</v>
      </c>
      <c r="Y25" s="314" t="str">
        <f t="shared" si="10"/>
        <v/>
      </c>
      <c r="Z25" s="315" t="str">
        <f t="shared" si="10"/>
        <v xml:space="preserve"> BACH2 - Partiels TC - Sem.2 - Ses.1
BACH3 ET - Partiels TC - Sem.2 - Ses.1 </v>
      </c>
      <c r="AA25" s="315" t="str">
        <f t="shared" si="10"/>
        <v xml:space="preserve">      DESSMI2 CLAS - Partiels TC - Sem.2 - Ses.1    </v>
      </c>
      <c r="AB25" s="316" t="str">
        <f t="shared" si="10"/>
        <v/>
      </c>
      <c r="AC25" s="317" t="str">
        <f>IF(AE25&lt;&gt;"",IF(WEEKDAY(AE25,2)=1,WEEKNUM(AE25,21),""),"")</f>
        <v/>
      </c>
      <c r="AD25" s="312" t="str">
        <f t="shared" si="20"/>
        <v/>
      </c>
      <c r="AE25" s="318">
        <f t="shared" si="34"/>
        <v>45431</v>
      </c>
      <c r="AF25" s="314" t="str">
        <f t="shared" si="11"/>
        <v xml:space="preserve"> NPB</v>
      </c>
      <c r="AG25" s="315" t="str">
        <f t="shared" si="11"/>
        <v xml:space="preserve"> NB</v>
      </c>
      <c r="AH25" s="315" t="str">
        <f t="shared" si="11"/>
        <v xml:space="preserve"> NB</v>
      </c>
      <c r="AI25" s="316" t="str">
        <f t="shared" si="11"/>
        <v xml:space="preserve"> Pentecôte</v>
      </c>
      <c r="AJ25" s="317" t="str">
        <f>IF(AL25&lt;&gt;"",IF(WEEKDAY(AL25,2)=1,WEEKNUM(AL25,21),""),"")</f>
        <v/>
      </c>
      <c r="AK25" s="312" t="str">
        <f t="shared" si="21"/>
        <v/>
      </c>
      <c r="AL25" s="318">
        <f t="shared" si="36"/>
        <v>45462</v>
      </c>
      <c r="AM25" s="314" t="str">
        <f t="shared" si="12"/>
        <v/>
      </c>
      <c r="AN25" s="315" t="str">
        <f t="shared" si="12"/>
        <v xml:space="preserve"> BACH1 -Rattrapages SEM2</v>
      </c>
      <c r="AO25" s="315" t="str">
        <f t="shared" si="12"/>
        <v/>
      </c>
      <c r="AP25" s="316" t="str">
        <f t="shared" si="12"/>
        <v/>
      </c>
      <c r="AQ25" s="317" t="str">
        <f t="shared" si="37"/>
        <v/>
      </c>
      <c r="AR25" s="312" t="str">
        <f t="shared" si="22"/>
        <v/>
      </c>
      <c r="AS25" s="318">
        <f t="shared" si="38"/>
        <v>45492</v>
      </c>
      <c r="AT25" s="314" t="str">
        <f t="shared" si="13"/>
        <v xml:space="preserve"> NPB</v>
      </c>
      <c r="AU25" s="315" t="str">
        <f t="shared" si="13"/>
        <v xml:space="preserve"> NP</v>
      </c>
      <c r="AV25" s="315" t="str">
        <f t="shared" si="13"/>
        <v xml:space="preserve"> NPB</v>
      </c>
      <c r="AW25" s="316" t="str">
        <f t="shared" si="13"/>
        <v xml:space="preserve"> CONGES ÉTÉ ENSEIGNANTS </v>
      </c>
      <c r="AX25" s="317">
        <f t="shared" si="39"/>
        <v>34</v>
      </c>
      <c r="AY25" s="312" t="str">
        <f t="shared" si="23"/>
        <v/>
      </c>
      <c r="AZ25" s="318">
        <f t="shared" si="40"/>
        <v>45523</v>
      </c>
      <c r="BA25" s="443" t="str">
        <f t="shared" si="14"/>
        <v xml:space="preserve"> PGE1 -Rattrapages SEM2                                                             PGE2/MSc1 -Rattrapages SEM2</v>
      </c>
      <c r="BB25" s="315" t="str">
        <f t="shared" si="14"/>
        <v/>
      </c>
      <c r="BC25" s="403" t="str">
        <f t="shared" si="14"/>
        <v xml:space="preserve">   DESSMI1  - Rattrapages SEM 1+2                                                                                                                                                DESSMI2 CLASS + ALT.  - Rattrapages SEM 1+2             </v>
      </c>
      <c r="BD25" s="316" t="str">
        <f t="shared" si="14"/>
        <v/>
      </c>
      <c r="BE25" s="317" t="str">
        <f>IF(BG25&lt;&gt;"",IF(WEEKDAY(BG25,2)=1,WEEKNUM(BG25,21),""),"")</f>
        <v/>
      </c>
      <c r="BF25" s="312" t="str">
        <f t="shared" si="24"/>
        <v/>
      </c>
      <c r="BG25" s="318">
        <f t="shared" si="42"/>
        <v>45554</v>
      </c>
      <c r="BH25" s="314" t="str">
        <f t="shared" si="15"/>
        <v/>
      </c>
      <c r="BI25" s="315" t="str">
        <f t="shared" si="15"/>
        <v/>
      </c>
      <c r="BJ25" s="315" t="str">
        <f t="shared" si="15"/>
        <v/>
      </c>
      <c r="BK25" s="57" t="str">
        <f t="shared" si="15"/>
        <v/>
      </c>
    </row>
    <row r="26" spans="1:63" s="40" customFormat="1" ht="261.75" thickBot="1" x14ac:dyDescent="0.25">
      <c r="A26" s="80" t="str">
        <f>IF(C26&lt;&gt;"",IF(WEEKDAY(C26,2)=1,WEEKNUM(C26,21),""),"")</f>
        <v/>
      </c>
      <c r="B26" s="46" t="str">
        <f t="shared" si="16"/>
        <v/>
      </c>
      <c r="C26" s="44">
        <f t="shared" si="26"/>
        <v>45311</v>
      </c>
      <c r="D26" s="50" t="str">
        <f t="shared" si="7"/>
        <v/>
      </c>
      <c r="E26" s="51" t="str">
        <f t="shared" si="7"/>
        <v/>
      </c>
      <c r="F26" s="51" t="str">
        <f t="shared" si="7"/>
        <v/>
      </c>
      <c r="G26" s="52" t="str">
        <f t="shared" si="7"/>
        <v/>
      </c>
      <c r="H26" s="80" t="str">
        <f t="shared" si="27"/>
        <v/>
      </c>
      <c r="I26" s="46" t="str">
        <f t="shared" si="17"/>
        <v/>
      </c>
      <c r="J26" s="405">
        <f t="shared" si="28"/>
        <v>45342</v>
      </c>
      <c r="K26" s="314" t="str">
        <f t="shared" si="8"/>
        <v xml:space="preserve"> PGE2/MSc1 -Deadline valid. Info. - rattrap. - Sem.1</v>
      </c>
      <c r="L26" s="315" t="str">
        <f t="shared" si="8"/>
        <v/>
      </c>
      <c r="M26" s="315" t="str">
        <f t="shared" si="8"/>
        <v/>
      </c>
      <c r="N26" s="316" t="str">
        <f t="shared" si="8"/>
        <v/>
      </c>
      <c r="O26" s="317" t="str">
        <f>IF(Q26&lt;&gt;"",IF(WEEKDAY(Q26,2)=1,WEEKNUM(Q26,21),""),"")</f>
        <v/>
      </c>
      <c r="P26" s="312" t="str">
        <f t="shared" si="18"/>
        <v/>
      </c>
      <c r="Q26" s="318">
        <f t="shared" si="30"/>
        <v>45371</v>
      </c>
      <c r="R26" s="314" t="str">
        <f t="shared" si="9"/>
        <v xml:space="preserve"> PGE2/MSc1 -Rattrapages SEM1</v>
      </c>
      <c r="S26" s="315" t="str">
        <f t="shared" si="9"/>
        <v xml:space="preserve"> BACH1 -Rattrapages SEM1</v>
      </c>
      <c r="T26" s="315" t="str">
        <f t="shared" si="9"/>
        <v/>
      </c>
      <c r="U26" s="316" t="str">
        <f t="shared" si="9"/>
        <v/>
      </c>
      <c r="V26" s="317" t="str">
        <f t="shared" si="31"/>
        <v/>
      </c>
      <c r="W26" s="312" t="str">
        <f t="shared" si="19"/>
        <v/>
      </c>
      <c r="X26" s="318">
        <f t="shared" si="32"/>
        <v>45402</v>
      </c>
      <c r="Y26" s="314" t="str">
        <f t="shared" si="10"/>
        <v/>
      </c>
      <c r="Z26" s="315" t="str">
        <f t="shared" si="10"/>
        <v xml:space="preserve"> BACH2 - Partiels TC - Sem.2 - Ses.1             </v>
      </c>
      <c r="AA26" s="315" t="str">
        <f t="shared" si="10"/>
        <v/>
      </c>
      <c r="AB26" s="316" t="str">
        <f t="shared" si="10"/>
        <v/>
      </c>
      <c r="AC26" s="317">
        <f t="shared" si="33"/>
        <v>21</v>
      </c>
      <c r="AD26" s="312" t="str">
        <f t="shared" si="20"/>
        <v/>
      </c>
      <c r="AE26" s="318">
        <f t="shared" si="34"/>
        <v>45432</v>
      </c>
      <c r="AF26" s="314" t="str">
        <f t="shared" si="11"/>
        <v xml:space="preserve"> NPB</v>
      </c>
      <c r="AG26" s="315" t="str">
        <f t="shared" si="11"/>
        <v xml:space="preserve"> NPB</v>
      </c>
      <c r="AH26" s="315" t="str">
        <f t="shared" si="11"/>
        <v xml:space="preserve"> NPB</v>
      </c>
      <c r="AI26" s="316" t="str">
        <f t="shared" si="11"/>
        <v xml:space="preserve"> Férié NPB - Lundi de Pentecôte / Whit Monday</v>
      </c>
      <c r="AJ26" s="317" t="str">
        <f t="shared" ref="AJ26:AJ28" si="44">IF(AL26&lt;&gt;"",IF(WEEKDAY(AL26,2)=1,WEEKNUM(AL26,21),""),"")</f>
        <v/>
      </c>
      <c r="AK26" s="312" t="str">
        <f t="shared" si="21"/>
        <v/>
      </c>
      <c r="AL26" s="318">
        <f t="shared" si="36"/>
        <v>45463</v>
      </c>
      <c r="AM26" s="314" t="str">
        <f t="shared" si="12"/>
        <v xml:space="preserve"> PGE1 - Deadline envoi sujets - rattrap. Sem.2                                                   PGE2/MSc1 - Deadline envoi sujets - rattrap. Sem.2                                                                                                                                       Deadline saisie des notes  CF - Sem. 2 - Ses 1 ALT.</v>
      </c>
      <c r="AN26" s="315" t="str">
        <f t="shared" si="12"/>
        <v xml:space="preserve"> BACH1 -Rattrapages SEM2</v>
      </c>
      <c r="AO26" s="315" t="str">
        <f t="shared" si="12"/>
        <v xml:space="preserve"> DESSMI1 - Deadline envoi sujets - rattrap. Sem. 1+2                                                                                                                                           DESSMI2 CLAS + ALT - Deadline envoi sujets - rattrap. Sem. 1+2                                                                                                                            DESSMI2 CLAS - Jury </v>
      </c>
      <c r="AP26" s="316" t="str">
        <f t="shared" si="12"/>
        <v xml:space="preserve"> Comits de Programme 3/3 PGE (10h)
</v>
      </c>
      <c r="AQ26" s="317" t="str">
        <f>IF(AS26&lt;&gt;"",IF(WEEKDAY(AS26,2)=1,WEEKNUM(AS26,21),""),"")</f>
        <v/>
      </c>
      <c r="AR26" s="312" t="str">
        <f t="shared" si="22"/>
        <v/>
      </c>
      <c r="AS26" s="318">
        <f t="shared" si="38"/>
        <v>45493</v>
      </c>
      <c r="AT26" s="314" t="str">
        <f t="shared" si="13"/>
        <v xml:space="preserve"> NPB</v>
      </c>
      <c r="AU26" s="315" t="str">
        <f t="shared" si="13"/>
        <v xml:space="preserve"> NP</v>
      </c>
      <c r="AV26" s="315" t="str">
        <f t="shared" si="13"/>
        <v xml:space="preserve"> NPB</v>
      </c>
      <c r="AW26" s="316" t="str">
        <f t="shared" si="13"/>
        <v xml:space="preserve"> CONGES ÉTÉ ENSEIGNANTS </v>
      </c>
      <c r="AX26" s="317" t="str">
        <f t="shared" si="39"/>
        <v/>
      </c>
      <c r="AY26" s="312" t="str">
        <f t="shared" si="23"/>
        <v/>
      </c>
      <c r="AZ26" s="318">
        <f t="shared" si="40"/>
        <v>45524</v>
      </c>
      <c r="BA26" s="444"/>
      <c r="BB26" s="315" t="str">
        <f t="shared" si="14"/>
        <v/>
      </c>
      <c r="BC26" s="403" t="str">
        <f t="shared" si="14"/>
        <v xml:space="preserve">   DESSMI1  - Rattrapages SEM 1+2                                                                                                                                                DESSMI2 CLASS + ALT.  - Rattrapages SEM 1+2             </v>
      </c>
      <c r="BD26" s="316" t="str">
        <f t="shared" si="14"/>
        <v/>
      </c>
      <c r="BE26" s="317" t="str">
        <f t="shared" si="41"/>
        <v/>
      </c>
      <c r="BF26" s="312" t="str">
        <f t="shared" si="24"/>
        <v/>
      </c>
      <c r="BG26" s="318">
        <f t="shared" si="42"/>
        <v>45555</v>
      </c>
      <c r="BH26" s="314" t="str">
        <f t="shared" si="15"/>
        <v/>
      </c>
      <c r="BI26" s="315" t="str">
        <f t="shared" si="15"/>
        <v/>
      </c>
      <c r="BJ26" s="315" t="str">
        <f t="shared" si="15"/>
        <v/>
      </c>
      <c r="BK26" s="57" t="str">
        <f t="shared" si="15"/>
        <v/>
      </c>
    </row>
    <row r="27" spans="1:63" s="40" customFormat="1" ht="402.75" customHeight="1" thickBot="1" x14ac:dyDescent="0.25">
      <c r="A27" s="80" t="str">
        <f t="shared" si="25"/>
        <v/>
      </c>
      <c r="B27" s="46" t="str">
        <f t="shared" si="16"/>
        <v/>
      </c>
      <c r="C27" s="44">
        <f t="shared" si="26"/>
        <v>45312</v>
      </c>
      <c r="D27" s="50" t="str">
        <f t="shared" si="7"/>
        <v/>
      </c>
      <c r="E27" s="51" t="str">
        <f t="shared" si="7"/>
        <v/>
      </c>
      <c r="F27" s="51" t="str">
        <f t="shared" si="7"/>
        <v/>
      </c>
      <c r="G27" s="52" t="str">
        <f t="shared" si="7"/>
        <v/>
      </c>
      <c r="H27" s="80" t="str">
        <f t="shared" si="27"/>
        <v/>
      </c>
      <c r="I27" s="46" t="str">
        <f t="shared" si="17"/>
        <v/>
      </c>
      <c r="J27" s="405">
        <f t="shared" si="28"/>
        <v>45343</v>
      </c>
      <c r="K27" s="314" t="str">
        <f t="shared" si="8"/>
        <v/>
      </c>
      <c r="L27" s="315" t="str">
        <f t="shared" si="8"/>
        <v/>
      </c>
      <c r="M27" s="315" t="str">
        <f t="shared" si="8"/>
        <v/>
      </c>
      <c r="N27" s="316" t="str">
        <f t="shared" si="8"/>
        <v/>
      </c>
      <c r="O27" s="317" t="str">
        <f t="shared" si="29"/>
        <v/>
      </c>
      <c r="P27" s="312" t="str">
        <f t="shared" si="18"/>
        <v/>
      </c>
      <c r="Q27" s="318">
        <f t="shared" si="30"/>
        <v>45372</v>
      </c>
      <c r="R27" s="314" t="str">
        <f t="shared" si="9"/>
        <v xml:space="preserve"> PGE2/MSc1 -Rattrapages SEM1</v>
      </c>
      <c r="S27" s="315" t="str">
        <f t="shared" si="9"/>
        <v xml:space="preserve"> BACH1 -Rattrapages SEM1                                                                                                                   BACH2 - Deadline valid. Info. - partiels TC - Sem.2 - Ses.1                                                                                                                                                                         BACH3 ET - Deadline valid. Info. - partiels TC - Sem.2 - Ses.1                                                                                                                                         </v>
      </c>
      <c r="T27" s="315" t="str">
        <f t="shared" si="9"/>
        <v xml:space="preserve"> DESSMI2 CLAS. - valid info partiels TC - Sem.2 - Ses.1</v>
      </c>
      <c r="U27" s="316" t="str">
        <f t="shared" si="9"/>
        <v/>
      </c>
      <c r="V27" s="317" t="str">
        <f t="shared" si="31"/>
        <v/>
      </c>
      <c r="W27" s="312" t="str">
        <f t="shared" si="19"/>
        <v/>
      </c>
      <c r="X27" s="322">
        <f t="shared" si="32"/>
        <v>45403</v>
      </c>
      <c r="Y27" s="325" t="str">
        <f t="shared" si="10"/>
        <v/>
      </c>
      <c r="Z27" s="326" t="str">
        <f t="shared" si="10"/>
        <v/>
      </c>
      <c r="AA27" s="326" t="str">
        <f t="shared" si="10"/>
        <v/>
      </c>
      <c r="AB27" s="327" t="str">
        <f t="shared" si="10"/>
        <v/>
      </c>
      <c r="AC27" s="317" t="str">
        <f t="shared" si="33"/>
        <v/>
      </c>
      <c r="AD27" s="312" t="str">
        <f t="shared" si="20"/>
        <v/>
      </c>
      <c r="AE27" s="318">
        <f t="shared" si="34"/>
        <v>45433</v>
      </c>
      <c r="AF27" s="314" t="str">
        <f t="shared" si="11"/>
        <v xml:space="preserve"> PGE1 - Partiels TC - Sem.2 - Ses.1                                                                   PGE2/MSc1 - Partiels TC - Sem.2 - Ses.1 CLAS.
Férié B</v>
      </c>
      <c r="AG27" s="315" t="str">
        <f t="shared" si="11"/>
        <v xml:space="preserve"> BACH3 CLAS. + ALT. FR - Rattrap - Sem.1
Férié B</v>
      </c>
      <c r="AH27" s="315" t="str">
        <f t="shared" si="11"/>
        <v xml:space="preserve"> Férié B</v>
      </c>
      <c r="AI27" s="316" t="str">
        <f t="shared" si="11"/>
        <v xml:space="preserve"> Férié B</v>
      </c>
      <c r="AJ27" s="317" t="str">
        <f t="shared" si="44"/>
        <v/>
      </c>
      <c r="AK27" s="312" t="str">
        <f t="shared" si="21"/>
        <v/>
      </c>
      <c r="AL27" s="318">
        <f t="shared" si="36"/>
        <v>45464</v>
      </c>
      <c r="AM27" s="314" t="str">
        <f t="shared" si="12"/>
        <v/>
      </c>
      <c r="AN27" s="315" t="str">
        <f t="shared" si="12"/>
        <v xml:space="preserve"> BACH1 -Rattrapages SEM2</v>
      </c>
      <c r="AO27" s="315" t="str">
        <f t="shared" si="12"/>
        <v/>
      </c>
      <c r="AP27" s="316" t="str">
        <f t="shared" si="12"/>
        <v/>
      </c>
      <c r="AQ27" s="317" t="str">
        <f t="shared" si="37"/>
        <v/>
      </c>
      <c r="AR27" s="312" t="str">
        <f t="shared" si="22"/>
        <v/>
      </c>
      <c r="AS27" s="318">
        <f t="shared" si="38"/>
        <v>45494</v>
      </c>
      <c r="AT27" s="314" t="str">
        <f t="shared" si="13"/>
        <v xml:space="preserve"> NPB</v>
      </c>
      <c r="AU27" s="315" t="str">
        <f t="shared" si="13"/>
        <v xml:space="preserve"> NP</v>
      </c>
      <c r="AV27" s="315" t="str">
        <f t="shared" si="13"/>
        <v xml:space="preserve"> NPB</v>
      </c>
      <c r="AW27" s="316" t="str">
        <f t="shared" si="13"/>
        <v xml:space="preserve"> CONGES ÉTÉ ENSEIGNANTS </v>
      </c>
      <c r="AX27" s="317" t="str">
        <f t="shared" si="39"/>
        <v/>
      </c>
      <c r="AY27" s="312" t="str">
        <f t="shared" si="23"/>
        <v/>
      </c>
      <c r="AZ27" s="318">
        <f t="shared" si="40"/>
        <v>45525</v>
      </c>
      <c r="BA27" s="445"/>
      <c r="BB27" s="315" t="str">
        <f t="shared" si="14"/>
        <v/>
      </c>
      <c r="BC27" s="403" t="str">
        <f t="shared" si="14"/>
        <v xml:space="preserve">   DESSMI1  - Rattrapages SEM 1+2                                                                                                                                                DESSMI2 CLASS + ALT.  - Rattrapages SEM 1+2             </v>
      </c>
      <c r="BD27" s="316" t="str">
        <f t="shared" si="14"/>
        <v/>
      </c>
      <c r="BE27" s="317" t="str">
        <f t="shared" si="41"/>
        <v/>
      </c>
      <c r="BF27" s="312" t="str">
        <f t="shared" si="24"/>
        <v/>
      </c>
      <c r="BG27" s="318">
        <f t="shared" si="42"/>
        <v>45556</v>
      </c>
      <c r="BH27" s="314" t="str">
        <f t="shared" si="15"/>
        <v/>
      </c>
      <c r="BI27" s="315" t="str">
        <f t="shared" si="15"/>
        <v/>
      </c>
      <c r="BJ27" s="315" t="str">
        <f t="shared" si="15"/>
        <v/>
      </c>
      <c r="BK27" s="57" t="str">
        <f t="shared" si="15"/>
        <v/>
      </c>
    </row>
    <row r="28" spans="1:63" s="40" customFormat="1" ht="218.25" thickBot="1" x14ac:dyDescent="0.25">
      <c r="A28" s="80">
        <f t="shared" si="25"/>
        <v>4</v>
      </c>
      <c r="B28" s="46" t="str">
        <f t="shared" si="16"/>
        <v/>
      </c>
      <c r="C28" s="44">
        <f t="shared" si="26"/>
        <v>45313</v>
      </c>
      <c r="D28" s="53" t="str">
        <f t="shared" si="7"/>
        <v/>
      </c>
      <c r="E28" s="54" t="str">
        <f t="shared" si="7"/>
        <v/>
      </c>
      <c r="F28" s="54" t="str">
        <f t="shared" si="7"/>
        <v/>
      </c>
      <c r="G28" s="55" t="str">
        <f t="shared" si="7"/>
        <v/>
      </c>
      <c r="H28" s="80" t="str">
        <f t="shared" si="27"/>
        <v/>
      </c>
      <c r="I28" s="46" t="str">
        <f t="shared" si="17"/>
        <v/>
      </c>
      <c r="J28" s="405">
        <f t="shared" si="28"/>
        <v>45344</v>
      </c>
      <c r="K28" s="314" t="str">
        <f t="shared" si="8"/>
        <v/>
      </c>
      <c r="L28" s="315" t="str">
        <f t="shared" si="8"/>
        <v/>
      </c>
      <c r="M28" s="315" t="str">
        <f t="shared" si="8"/>
        <v/>
      </c>
      <c r="N28" s="316" t="str">
        <f t="shared" si="8"/>
        <v xml:space="preserve"> Jury inter BAC 1 ? </v>
      </c>
      <c r="O28" s="317" t="str">
        <f t="shared" si="29"/>
        <v/>
      </c>
      <c r="P28" s="312" t="str">
        <f t="shared" si="18"/>
        <v/>
      </c>
      <c r="Q28" s="318">
        <f t="shared" si="30"/>
        <v>45373</v>
      </c>
      <c r="R28" s="314" t="str">
        <f t="shared" si="9"/>
        <v/>
      </c>
      <c r="S28" s="315" t="str">
        <f t="shared" si="9"/>
        <v xml:space="preserve"> BACH1 -Rattrapages SEM1</v>
      </c>
      <c r="T28" s="315" t="str">
        <f t="shared" si="9"/>
        <v/>
      </c>
      <c r="U28" s="316" t="str">
        <f t="shared" si="9"/>
        <v/>
      </c>
      <c r="V28" s="317">
        <f t="shared" si="31"/>
        <v>17</v>
      </c>
      <c r="W28" s="312" t="str">
        <f t="shared" si="19"/>
        <v/>
      </c>
      <c r="X28" s="318">
        <f t="shared" si="32"/>
        <v>45404</v>
      </c>
      <c r="Y28" s="314" t="str">
        <f t="shared" si="10"/>
        <v xml:space="preserve"> NP</v>
      </c>
      <c r="Z28" s="315" t="str">
        <f t="shared" si="10"/>
        <v xml:space="preserve"> NP</v>
      </c>
      <c r="AA28" s="315" t="str">
        <f t="shared" si="10"/>
        <v xml:space="preserve"> NP</v>
      </c>
      <c r="AB28" s="316" t="str">
        <f t="shared" si="10"/>
        <v xml:space="preserve"> CONGÉ PRINTEMPS ENSEIGNANTS</v>
      </c>
      <c r="AC28" s="317" t="str">
        <f t="shared" si="33"/>
        <v/>
      </c>
      <c r="AD28" s="312" t="str">
        <f t="shared" si="20"/>
        <v/>
      </c>
      <c r="AE28" s="318">
        <f t="shared" si="34"/>
        <v>45434</v>
      </c>
      <c r="AF28" s="443" t="str">
        <f t="shared" si="11"/>
        <v xml:space="preserve"> PGE1 - Partiels TC - Sem.2 - Ses.1                                                                   PGE2/MSc1 - Partiels TC - Sem.2 - Ses.1 CLAS.                                                                                                 PGE2/MSc1 - Deadline envoi sujets - partiels TC - Sem.2 - Ses.1 ALT.</v>
      </c>
      <c r="AG28" s="315" t="str">
        <f t="shared" si="11"/>
        <v xml:space="preserve"> BACH3 CLAS. + ALT. FR - Rattrap - Sem.1                                                                                                                                       BACH3 ET- Deadline envoi sujets - rattrap. Sem. 1+2 </v>
      </c>
      <c r="AH28" s="315" t="str">
        <f t="shared" si="11"/>
        <v xml:space="preserve"> DESSMI1 - Deadline valid. Info. - partiels TC - Sem.2 - Ses.1           </v>
      </c>
      <c r="AI28" s="316" t="str">
        <f t="shared" si="11"/>
        <v/>
      </c>
      <c r="AJ28" s="317" t="str">
        <f t="shared" si="44"/>
        <v/>
      </c>
      <c r="AK28" s="312" t="str">
        <f t="shared" si="21"/>
        <v/>
      </c>
      <c r="AL28" s="318">
        <f t="shared" si="36"/>
        <v>45465</v>
      </c>
      <c r="AM28" s="314" t="str">
        <f t="shared" si="12"/>
        <v/>
      </c>
      <c r="AN28" s="315" t="str">
        <f t="shared" si="12"/>
        <v/>
      </c>
      <c r="AO28" s="315" t="str">
        <f t="shared" si="12"/>
        <v/>
      </c>
      <c r="AP28" s="316" t="str">
        <f t="shared" si="12"/>
        <v/>
      </c>
      <c r="AQ28" s="317">
        <f t="shared" si="37"/>
        <v>30</v>
      </c>
      <c r="AR28" s="312" t="str">
        <f t="shared" si="22"/>
        <v/>
      </c>
      <c r="AS28" s="318">
        <f t="shared" si="38"/>
        <v>45495</v>
      </c>
      <c r="AT28" s="314" t="str">
        <f t="shared" si="13"/>
        <v xml:space="preserve"> NPB</v>
      </c>
      <c r="AU28" s="315" t="str">
        <f t="shared" si="13"/>
        <v xml:space="preserve"> NP</v>
      </c>
      <c r="AV28" s="315" t="str">
        <f t="shared" si="13"/>
        <v xml:space="preserve"> NPB</v>
      </c>
      <c r="AW28" s="316" t="str">
        <f t="shared" si="13"/>
        <v xml:space="preserve"> CONGES ÉTÉ ENSEIGNANTS</v>
      </c>
      <c r="AX28" s="317" t="str">
        <f t="shared" si="39"/>
        <v/>
      </c>
      <c r="AY28" s="312" t="str">
        <f t="shared" si="23"/>
        <v/>
      </c>
      <c r="AZ28" s="318">
        <f t="shared" si="40"/>
        <v>45526</v>
      </c>
      <c r="BA28" s="314" t="str">
        <f t="shared" si="14"/>
        <v xml:space="preserve"> PGE1 -Rattrapages SEM2                                                                                   PGE2/MSc1 -Rattrapages SEM2</v>
      </c>
      <c r="BB28" s="315" t="str">
        <f t="shared" si="14"/>
        <v/>
      </c>
      <c r="BC28" s="403" t="str">
        <f t="shared" si="14"/>
        <v xml:space="preserve">   DESSMI1  - Rattrapages SEM 1+2                                                                                                                                                DESSMI2 CLASS + ALT.  - Rattrapages SEM 1+2             </v>
      </c>
      <c r="BD28" s="316" t="str">
        <f t="shared" si="14"/>
        <v/>
      </c>
      <c r="BE28" s="317" t="str">
        <f t="shared" si="41"/>
        <v/>
      </c>
      <c r="BF28" s="312" t="str">
        <f t="shared" si="24"/>
        <v/>
      </c>
      <c r="BG28" s="318">
        <f t="shared" si="42"/>
        <v>45557</v>
      </c>
      <c r="BH28" s="314" t="str">
        <f t="shared" si="15"/>
        <v/>
      </c>
      <c r="BI28" s="315" t="str">
        <f t="shared" si="15"/>
        <v/>
      </c>
      <c r="BJ28" s="315" t="str">
        <f t="shared" si="15"/>
        <v/>
      </c>
      <c r="BK28" s="57" t="str">
        <f t="shared" si="15"/>
        <v/>
      </c>
    </row>
    <row r="29" spans="1:63" s="40" customFormat="1" ht="275.25" customHeight="1" thickBot="1" x14ac:dyDescent="0.25">
      <c r="A29" s="80" t="str">
        <f t="shared" si="25"/>
        <v/>
      </c>
      <c r="B29" s="46" t="str">
        <f t="shared" si="16"/>
        <v/>
      </c>
      <c r="C29" s="44">
        <f t="shared" si="26"/>
        <v>45314</v>
      </c>
      <c r="D29" s="50" t="str">
        <f t="shared" si="7"/>
        <v/>
      </c>
      <c r="E29" s="51" t="str">
        <f t="shared" si="7"/>
        <v/>
      </c>
      <c r="F29" s="51" t="str">
        <f t="shared" si="7"/>
        <v/>
      </c>
      <c r="G29" s="52" t="str">
        <f t="shared" si="7"/>
        <v/>
      </c>
      <c r="H29" s="80" t="str">
        <f>IF(J29&lt;&gt;"",IF(WEEKDAY(J29,2)=1,WEEKNUM(J29,21),""),"")</f>
        <v/>
      </c>
      <c r="I29" s="46" t="str">
        <f t="shared" si="17"/>
        <v/>
      </c>
      <c r="J29" s="405">
        <f t="shared" si="28"/>
        <v>45345</v>
      </c>
      <c r="K29" s="314" t="str">
        <f t="shared" si="8"/>
        <v/>
      </c>
      <c r="L29" s="315" t="str">
        <f t="shared" si="8"/>
        <v/>
      </c>
      <c r="M29" s="315" t="str">
        <f t="shared" si="8"/>
        <v/>
      </c>
      <c r="N29" s="316" t="str">
        <f t="shared" si="8"/>
        <v/>
      </c>
      <c r="O29" s="317" t="str">
        <f t="shared" si="29"/>
        <v/>
      </c>
      <c r="P29" s="312" t="str">
        <f t="shared" si="18"/>
        <v/>
      </c>
      <c r="Q29" s="318">
        <f t="shared" si="30"/>
        <v>45374</v>
      </c>
      <c r="R29" s="314" t="str">
        <f t="shared" si="9"/>
        <v/>
      </c>
      <c r="S29" s="315" t="str">
        <f t="shared" si="9"/>
        <v xml:space="preserve"> BACH1 -Rattrapages SEM1</v>
      </c>
      <c r="T29" s="315" t="str">
        <f t="shared" si="9"/>
        <v/>
      </c>
      <c r="U29" s="316" t="str">
        <f t="shared" si="9"/>
        <v/>
      </c>
      <c r="V29" s="317" t="str">
        <f t="shared" si="31"/>
        <v/>
      </c>
      <c r="W29" s="312" t="str">
        <f t="shared" si="19"/>
        <v/>
      </c>
      <c r="X29" s="318">
        <f t="shared" si="32"/>
        <v>45405</v>
      </c>
      <c r="Y29" s="314" t="str">
        <f t="shared" si="10"/>
        <v xml:space="preserve"> NP</v>
      </c>
      <c r="Z29" s="315" t="str">
        <f t="shared" si="10"/>
        <v xml:space="preserve"> NP</v>
      </c>
      <c r="AA29" s="315" t="str">
        <f t="shared" si="10"/>
        <v xml:space="preserve"> NP</v>
      </c>
      <c r="AB29" s="316" t="str">
        <f t="shared" si="10"/>
        <v xml:space="preserve"> CONGÉ PRINTEMPS ENSEIGNANTS</v>
      </c>
      <c r="AC29" s="317" t="str">
        <f t="shared" si="33"/>
        <v/>
      </c>
      <c r="AD29" s="312" t="str">
        <f t="shared" si="20"/>
        <v/>
      </c>
      <c r="AE29" s="318">
        <f t="shared" si="34"/>
        <v>45435</v>
      </c>
      <c r="AF29" s="444"/>
      <c r="AG29" s="315" t="str">
        <f t="shared" si="11"/>
        <v xml:space="preserve"> BACH3 CLAS. + ALT. FR - Rattrap - Sem.1                                                                                                                                 </v>
      </c>
      <c r="AH29" s="315" t="str">
        <f t="shared" si="11"/>
        <v xml:space="preserve"> DESSMI2 ALT.  - Deadline valid. Info. - partiels TC - Sem.2 - Ses.1   </v>
      </c>
      <c r="AI29" s="316" t="str">
        <f t="shared" si="11"/>
        <v xml:space="preserve"> Comité de Programme BACHELOR</v>
      </c>
      <c r="AJ29" s="317" t="str">
        <f>IF(AL29&lt;&gt;"",IF(WEEKDAY(AL29,2)=1,WEEKNUM(AL29,21),""),"")</f>
        <v/>
      </c>
      <c r="AK29" s="312" t="str">
        <f t="shared" si="21"/>
        <v/>
      </c>
      <c r="AL29" s="318">
        <f t="shared" si="36"/>
        <v>45466</v>
      </c>
      <c r="AM29" s="314" t="str">
        <f t="shared" si="12"/>
        <v/>
      </c>
      <c r="AN29" s="315" t="str">
        <f t="shared" si="12"/>
        <v/>
      </c>
      <c r="AO29" s="315" t="str">
        <f t="shared" si="12"/>
        <v/>
      </c>
      <c r="AP29" s="316" t="str">
        <f t="shared" si="12"/>
        <v/>
      </c>
      <c r="AQ29" s="317" t="str">
        <f t="shared" si="37"/>
        <v/>
      </c>
      <c r="AR29" s="312" t="str">
        <f t="shared" si="22"/>
        <v/>
      </c>
      <c r="AS29" s="318">
        <f t="shared" si="38"/>
        <v>45496</v>
      </c>
      <c r="AT29" s="314" t="str">
        <f t="shared" si="13"/>
        <v xml:space="preserve"> NPB</v>
      </c>
      <c r="AU29" s="315" t="str">
        <f t="shared" si="13"/>
        <v xml:space="preserve"> NP</v>
      </c>
      <c r="AV29" s="315" t="str">
        <f t="shared" si="13"/>
        <v xml:space="preserve"> NPB</v>
      </c>
      <c r="AW29" s="316" t="str">
        <f t="shared" si="13"/>
        <v xml:space="preserve"> CONGES ÉTÉ ENSEIGNANTS</v>
      </c>
      <c r="AX29" s="317" t="str">
        <f>IF(AZ29&lt;&gt;"",IF(WEEKDAY(AZ29,2)=1,WEEKNUM(AZ29,21),""),"")</f>
        <v/>
      </c>
      <c r="AY29" s="312" t="str">
        <f t="shared" si="23"/>
        <v/>
      </c>
      <c r="AZ29" s="318">
        <f t="shared" si="40"/>
        <v>45527</v>
      </c>
      <c r="BA29" s="314" t="str">
        <f t="shared" si="14"/>
        <v xml:space="preserve"> PGE1 -Rattrapages SEM2                                                                                  PGE2/MSc1 -Rattrapages SEM2</v>
      </c>
      <c r="BB29" s="315" t="str">
        <f t="shared" si="14"/>
        <v/>
      </c>
      <c r="BC29" s="403" t="str">
        <f t="shared" si="14"/>
        <v xml:space="preserve">   DESSMI1  - Rattrapages SEM 1+2                                                                                                                                                DESSMI2 CLASS + ALT.  - Rattrapages SEM 1+2             </v>
      </c>
      <c r="BD29" s="316" t="str">
        <f t="shared" si="14"/>
        <v/>
      </c>
      <c r="BE29" s="317">
        <f>IF(BG29&lt;&gt;"",IF(WEEKDAY(BG29,2)=1,WEEKNUM(BG29,21),""),"")</f>
        <v>39</v>
      </c>
      <c r="BF29" s="312" t="str">
        <f t="shared" si="24"/>
        <v/>
      </c>
      <c r="BG29" s="318">
        <f t="shared" si="42"/>
        <v>45558</v>
      </c>
      <c r="BH29" s="314" t="str">
        <f t="shared" si="15"/>
        <v/>
      </c>
      <c r="BI29" s="315" t="str">
        <f t="shared" si="15"/>
        <v/>
      </c>
      <c r="BJ29" s="315" t="str">
        <f t="shared" si="15"/>
        <v/>
      </c>
      <c r="BK29" s="57" t="str">
        <f t="shared" si="15"/>
        <v/>
      </c>
    </row>
    <row r="30" spans="1:63" s="40" customFormat="1" ht="409.5" customHeight="1" thickBot="1" x14ac:dyDescent="0.25">
      <c r="A30" s="80" t="str">
        <f>IF(C30&lt;&gt;"",IF(WEEKDAY(C30,2)=1,WEEKNUM(C30,21),""),"")</f>
        <v/>
      </c>
      <c r="B30" s="46" t="str">
        <f t="shared" si="16"/>
        <v/>
      </c>
      <c r="C30" s="44">
        <f t="shared" si="26"/>
        <v>45315</v>
      </c>
      <c r="D30" s="50" t="str">
        <f t="shared" si="7"/>
        <v/>
      </c>
      <c r="E30" s="51" t="str">
        <f t="shared" si="7"/>
        <v/>
      </c>
      <c r="F30" s="51" t="str">
        <f t="shared" si="7"/>
        <v/>
      </c>
      <c r="G30" s="52" t="str">
        <f t="shared" si="7"/>
        <v/>
      </c>
      <c r="H30" s="80" t="str">
        <f t="shared" si="27"/>
        <v/>
      </c>
      <c r="I30" s="46" t="str">
        <f t="shared" si="17"/>
        <v/>
      </c>
      <c r="J30" s="405">
        <f t="shared" si="28"/>
        <v>45346</v>
      </c>
      <c r="K30" s="314" t="str">
        <f t="shared" si="8"/>
        <v/>
      </c>
      <c r="L30" s="315" t="str">
        <f t="shared" si="8"/>
        <v/>
      </c>
      <c r="M30" s="315" t="str">
        <f t="shared" si="8"/>
        <v/>
      </c>
      <c r="N30" s="316" t="str">
        <f t="shared" si="8"/>
        <v/>
      </c>
      <c r="O30" s="317" t="str">
        <f t="shared" si="29"/>
        <v/>
      </c>
      <c r="P30" s="312" t="str">
        <f t="shared" si="18"/>
        <v/>
      </c>
      <c r="Q30" s="318">
        <f t="shared" si="30"/>
        <v>45375</v>
      </c>
      <c r="R30" s="314" t="str">
        <f t="shared" si="9"/>
        <v/>
      </c>
      <c r="S30" s="315" t="str">
        <f t="shared" si="9"/>
        <v/>
      </c>
      <c r="T30" s="315" t="str">
        <f t="shared" si="9"/>
        <v/>
      </c>
      <c r="U30" s="316" t="str">
        <f t="shared" si="9"/>
        <v/>
      </c>
      <c r="V30" s="317" t="str">
        <f t="shared" si="31"/>
        <v/>
      </c>
      <c r="W30" s="312" t="str">
        <f t="shared" si="19"/>
        <v/>
      </c>
      <c r="X30" s="318">
        <f t="shared" si="32"/>
        <v>45406</v>
      </c>
      <c r="Y30" s="314" t="str">
        <f t="shared" si="10"/>
        <v xml:space="preserve"> NP</v>
      </c>
      <c r="Z30" s="315" t="str">
        <f t="shared" si="10"/>
        <v xml:space="preserve"> NP</v>
      </c>
      <c r="AA30" s="315" t="str">
        <f t="shared" si="10"/>
        <v xml:space="preserve"> NP</v>
      </c>
      <c r="AB30" s="316" t="str">
        <f t="shared" si="10"/>
        <v xml:space="preserve"> CONGÉ PRINTEMPS ENSEIGNANTS</v>
      </c>
      <c r="AC30" s="317" t="str">
        <f t="shared" si="33"/>
        <v/>
      </c>
      <c r="AD30" s="312" t="str">
        <f t="shared" si="20"/>
        <v/>
      </c>
      <c r="AE30" s="318">
        <f t="shared" si="34"/>
        <v>45436</v>
      </c>
      <c r="AF30" s="444"/>
      <c r="AG30" s="315" t="str">
        <f t="shared" si="11"/>
        <v xml:space="preserve"> BACH2 - Deadline saisie des notes CF - Sem.2 - Ses.1                                                                                                                BACH3 E.T - Deadline saisie des notes CF - Sem.2 - Ses.1                                                                                    BACH3 CLAS. + ALT. FR - Rattrap - Sem.1                                                                             </v>
      </c>
      <c r="AH30" s="315" t="str">
        <f t="shared" si="11"/>
        <v/>
      </c>
      <c r="AI30" s="316" t="str">
        <f t="shared" si="11"/>
        <v/>
      </c>
      <c r="AJ30" s="317">
        <f t="shared" ref="AJ30:AJ31" si="45">IF(AL30&lt;&gt;"",IF(WEEKDAY(AL30,2)=1,WEEKNUM(AL30,21),""),"")</f>
        <v>26</v>
      </c>
      <c r="AK30" s="312" t="str">
        <f t="shared" si="21"/>
        <v/>
      </c>
      <c r="AL30" s="318">
        <f t="shared" si="36"/>
        <v>45467</v>
      </c>
      <c r="AM30" s="314" t="str">
        <f t="shared" si="12"/>
        <v/>
      </c>
      <c r="AN30" s="315" t="str">
        <f t="shared" si="12"/>
        <v xml:space="preserve"> BACH1 -Rattrapages SEM2</v>
      </c>
      <c r="AO30" s="315" t="str">
        <f t="shared" si="12"/>
        <v/>
      </c>
      <c r="AP30" s="316" t="str">
        <f t="shared" si="12"/>
        <v/>
      </c>
      <c r="AQ30" s="317" t="str">
        <f t="shared" si="37"/>
        <v/>
      </c>
      <c r="AR30" s="312" t="str">
        <f t="shared" si="22"/>
        <v/>
      </c>
      <c r="AS30" s="318">
        <f t="shared" si="38"/>
        <v>45497</v>
      </c>
      <c r="AT30" s="314" t="str">
        <f t="shared" si="13"/>
        <v xml:space="preserve"> NPB</v>
      </c>
      <c r="AU30" s="315" t="str">
        <f t="shared" si="13"/>
        <v xml:space="preserve"> NP</v>
      </c>
      <c r="AV30" s="315" t="str">
        <f t="shared" si="13"/>
        <v xml:space="preserve"> NPB</v>
      </c>
      <c r="AW30" s="316" t="str">
        <f t="shared" si="13"/>
        <v xml:space="preserve"> CONGES ÉTÉ ENSEIGNANTS</v>
      </c>
      <c r="AX30" s="317" t="str">
        <f t="shared" si="39"/>
        <v/>
      </c>
      <c r="AY30" s="312" t="str">
        <f t="shared" si="23"/>
        <v/>
      </c>
      <c r="AZ30" s="318">
        <f t="shared" si="40"/>
        <v>45528</v>
      </c>
      <c r="BA30" s="314" t="str">
        <f t="shared" si="14"/>
        <v/>
      </c>
      <c r="BB30" s="315" t="str">
        <f t="shared" si="14"/>
        <v/>
      </c>
      <c r="BC30" s="315" t="str">
        <f t="shared" si="14"/>
        <v/>
      </c>
      <c r="BD30" s="316" t="str">
        <f t="shared" si="14"/>
        <v/>
      </c>
      <c r="BE30" s="317" t="str">
        <f t="shared" si="41"/>
        <v/>
      </c>
      <c r="BF30" s="312" t="str">
        <f t="shared" si="24"/>
        <v/>
      </c>
      <c r="BG30" s="318">
        <f t="shared" si="42"/>
        <v>45559</v>
      </c>
      <c r="BH30" s="314" t="str">
        <f t="shared" si="15"/>
        <v/>
      </c>
      <c r="BI30" s="315" t="str">
        <f t="shared" si="15"/>
        <v/>
      </c>
      <c r="BJ30" s="315" t="str">
        <f t="shared" si="15"/>
        <v/>
      </c>
      <c r="BK30" s="57" t="str">
        <f t="shared" si="15"/>
        <v/>
      </c>
    </row>
    <row r="31" spans="1:63" s="40" customFormat="1" ht="183" customHeight="1" thickBot="1" x14ac:dyDescent="0.25">
      <c r="A31" s="80" t="str">
        <f t="shared" si="25"/>
        <v/>
      </c>
      <c r="B31" s="46" t="str">
        <f t="shared" si="16"/>
        <v/>
      </c>
      <c r="C31" s="44">
        <f t="shared" si="26"/>
        <v>45316</v>
      </c>
      <c r="D31" s="50" t="str">
        <f t="shared" si="7"/>
        <v/>
      </c>
      <c r="E31" s="51" t="str">
        <f t="shared" si="7"/>
        <v/>
      </c>
      <c r="F31" s="51" t="str">
        <f t="shared" si="7"/>
        <v xml:space="preserve"> MIEX1 - Voir avec Bologne pour rattrap. à distance                                                                                                                                                                                                                       </v>
      </c>
      <c r="G31" s="52" t="str">
        <f t="shared" si="7"/>
        <v/>
      </c>
      <c r="H31" s="80" t="str">
        <f t="shared" si="27"/>
        <v/>
      </c>
      <c r="I31" s="46" t="str">
        <f t="shared" si="17"/>
        <v/>
      </c>
      <c r="J31" s="405">
        <f t="shared" si="28"/>
        <v>45347</v>
      </c>
      <c r="K31" s="314" t="str">
        <f t="shared" si="8"/>
        <v/>
      </c>
      <c r="L31" s="315" t="str">
        <f t="shared" si="8"/>
        <v/>
      </c>
      <c r="M31" s="315" t="str">
        <f t="shared" si="8"/>
        <v/>
      </c>
      <c r="N31" s="316" t="str">
        <f t="shared" si="8"/>
        <v/>
      </c>
      <c r="O31" s="317">
        <f t="shared" si="29"/>
        <v>13</v>
      </c>
      <c r="P31" s="312" t="str">
        <f t="shared" si="18"/>
        <v/>
      </c>
      <c r="Q31" s="318">
        <f t="shared" si="30"/>
        <v>45376</v>
      </c>
      <c r="R31" s="314" t="str">
        <f t="shared" si="9"/>
        <v/>
      </c>
      <c r="S31" s="315" t="str">
        <f t="shared" si="9"/>
        <v/>
      </c>
      <c r="T31" s="315" t="str">
        <f t="shared" si="9"/>
        <v/>
      </c>
      <c r="U31" s="316" t="str">
        <f t="shared" si="9"/>
        <v/>
      </c>
      <c r="V31" s="317" t="str">
        <f t="shared" si="31"/>
        <v/>
      </c>
      <c r="W31" s="312" t="str">
        <f t="shared" si="19"/>
        <v/>
      </c>
      <c r="X31" s="318">
        <f t="shared" si="32"/>
        <v>45407</v>
      </c>
      <c r="Y31" s="314" t="str">
        <f t="shared" si="10"/>
        <v xml:space="preserve"> NP</v>
      </c>
      <c r="Z31" s="315" t="str">
        <f t="shared" si="10"/>
        <v xml:space="preserve"> NP</v>
      </c>
      <c r="AA31" s="315" t="str">
        <f t="shared" si="10"/>
        <v xml:space="preserve"> NP</v>
      </c>
      <c r="AB31" s="316" t="str">
        <f t="shared" si="10"/>
        <v xml:space="preserve"> CONGÉ PRINTEMPS ENSEIGNANTS</v>
      </c>
      <c r="AC31" s="317" t="str">
        <f t="shared" si="33"/>
        <v/>
      </c>
      <c r="AD31" s="312" t="str">
        <f t="shared" si="20"/>
        <v/>
      </c>
      <c r="AE31" s="318">
        <f t="shared" si="34"/>
        <v>45437</v>
      </c>
      <c r="AF31" s="445"/>
      <c r="AG31" s="315" t="str">
        <f t="shared" si="11"/>
        <v xml:space="preserve"> BACH3 CLAS. + ALT. FR - Rattrap - Sem.1</v>
      </c>
      <c r="AH31" s="315" t="str">
        <f t="shared" si="11"/>
        <v/>
      </c>
      <c r="AI31" s="316" t="str">
        <f t="shared" si="11"/>
        <v/>
      </c>
      <c r="AJ31" s="317" t="str">
        <f t="shared" si="45"/>
        <v/>
      </c>
      <c r="AK31" s="312" t="str">
        <f t="shared" si="21"/>
        <v/>
      </c>
      <c r="AL31" s="318">
        <f t="shared" si="36"/>
        <v>45468</v>
      </c>
      <c r="AM31" s="314" t="str">
        <f t="shared" si="12"/>
        <v/>
      </c>
      <c r="AN31" s="315" t="str">
        <f t="shared" si="12"/>
        <v xml:space="preserve"> BACH1 -Rattrapages SEM2</v>
      </c>
      <c r="AO31" s="315" t="str">
        <f t="shared" si="12"/>
        <v/>
      </c>
      <c r="AP31" s="316" t="str">
        <f t="shared" si="12"/>
        <v/>
      </c>
      <c r="AQ31" s="317" t="str">
        <f t="shared" si="37"/>
        <v/>
      </c>
      <c r="AR31" s="312" t="str">
        <f t="shared" si="22"/>
        <v/>
      </c>
      <c r="AS31" s="318">
        <f t="shared" si="38"/>
        <v>45498</v>
      </c>
      <c r="AT31" s="314" t="str">
        <f t="shared" si="13"/>
        <v xml:space="preserve"> NPB</v>
      </c>
      <c r="AU31" s="315" t="str">
        <f t="shared" si="13"/>
        <v xml:space="preserve"> NP</v>
      </c>
      <c r="AV31" s="315" t="str">
        <f t="shared" si="13"/>
        <v xml:space="preserve"> NPB</v>
      </c>
      <c r="AW31" s="316" t="str">
        <f t="shared" si="13"/>
        <v xml:space="preserve"> CONGES ÉTÉ ENSEIGNANTS</v>
      </c>
      <c r="AX31" s="317" t="str">
        <f t="shared" si="39"/>
        <v/>
      </c>
      <c r="AY31" s="312" t="str">
        <f t="shared" si="23"/>
        <v/>
      </c>
      <c r="AZ31" s="318">
        <f t="shared" si="40"/>
        <v>45529</v>
      </c>
      <c r="BA31" s="314" t="str">
        <f t="shared" si="14"/>
        <v/>
      </c>
      <c r="BB31" s="315" t="str">
        <f t="shared" si="14"/>
        <v/>
      </c>
      <c r="BC31" s="315" t="str">
        <f t="shared" si="14"/>
        <v/>
      </c>
      <c r="BD31" s="316" t="str">
        <f t="shared" si="14"/>
        <v/>
      </c>
      <c r="BE31" s="317" t="str">
        <f t="shared" si="41"/>
        <v/>
      </c>
      <c r="BF31" s="312" t="str">
        <f t="shared" si="24"/>
        <v/>
      </c>
      <c r="BG31" s="318">
        <f t="shared" si="42"/>
        <v>45560</v>
      </c>
      <c r="BH31" s="314" t="str">
        <f t="shared" si="15"/>
        <v/>
      </c>
      <c r="BI31" s="315" t="str">
        <f t="shared" si="15"/>
        <v/>
      </c>
      <c r="BJ31" s="315" t="str">
        <f t="shared" si="15"/>
        <v/>
      </c>
      <c r="BK31" s="57" t="str">
        <f t="shared" si="15"/>
        <v/>
      </c>
    </row>
    <row r="32" spans="1:63" s="40" customFormat="1" ht="270.75" thickBot="1" x14ac:dyDescent="0.25">
      <c r="A32" s="80" t="str">
        <f t="shared" si="25"/>
        <v/>
      </c>
      <c r="B32" s="46" t="str">
        <f t="shared" si="16"/>
        <v/>
      </c>
      <c r="C32" s="44">
        <f t="shared" si="26"/>
        <v>45317</v>
      </c>
      <c r="D32" s="50" t="str">
        <f t="shared" si="7"/>
        <v xml:space="preserve"> PGE2/MSc1 - Deadline saisie des notes CF - Sem.1 - Ses.1                                                                                                                    PGE3/MSc2 - Deadline saisie des notes CF - Sem.1 - Ses.1              </v>
      </c>
      <c r="E32" s="51" t="str">
        <f t="shared" si="7"/>
        <v/>
      </c>
      <c r="F32" s="51" t="str">
        <f t="shared" si="7"/>
        <v xml:space="preserve"> DESSMI1 - Deadline saisie des notes CF - Sem.1 - Ses.1                                                                           DESSMI2 CLAS. + ALT. - Deadline saisie des notes CF - Sem.1 - Ses.1                                                                                                           </v>
      </c>
      <c r="G32" s="52" t="str">
        <f t="shared" si="7"/>
        <v/>
      </c>
      <c r="H32" s="80">
        <f>IF(J32&lt;&gt;"",IF(WEEKDAY(J32,2)=1,WEEKNUM(J32,21),""),"")</f>
        <v>9</v>
      </c>
      <c r="I32" s="46" t="str">
        <f t="shared" si="17"/>
        <v/>
      </c>
      <c r="J32" s="405">
        <f t="shared" si="28"/>
        <v>45348</v>
      </c>
      <c r="K32" s="321" t="str">
        <f t="shared" si="8"/>
        <v xml:space="preserve"> NPB</v>
      </c>
      <c r="L32" s="319" t="str">
        <f t="shared" si="8"/>
        <v xml:space="preserve"> NPB</v>
      </c>
      <c r="M32" s="319" t="str">
        <f t="shared" si="8"/>
        <v xml:space="preserve"> P, B </v>
      </c>
      <c r="N32" s="320" t="str">
        <f t="shared" si="8"/>
        <v/>
      </c>
      <c r="O32" s="317" t="str">
        <f t="shared" si="29"/>
        <v/>
      </c>
      <c r="P32" s="312" t="str">
        <f t="shared" si="18"/>
        <v/>
      </c>
      <c r="Q32" s="318">
        <f t="shared" si="30"/>
        <v>45377</v>
      </c>
      <c r="R32" s="314" t="str">
        <f t="shared" si="9"/>
        <v/>
      </c>
      <c r="S32" s="315" t="str">
        <f t="shared" si="9"/>
        <v/>
      </c>
      <c r="T32" s="315" t="str">
        <f t="shared" si="9"/>
        <v/>
      </c>
      <c r="U32" s="316" t="str">
        <f t="shared" si="9"/>
        <v/>
      </c>
      <c r="V32" s="317" t="str">
        <f t="shared" si="31"/>
        <v/>
      </c>
      <c r="W32" s="312" t="str">
        <f t="shared" si="19"/>
        <v/>
      </c>
      <c r="X32" s="318">
        <f t="shared" si="32"/>
        <v>45408</v>
      </c>
      <c r="Y32" s="314" t="str">
        <f t="shared" si="10"/>
        <v xml:space="preserve"> NP</v>
      </c>
      <c r="Z32" s="315" t="str">
        <f t="shared" si="10"/>
        <v xml:space="preserve"> NP</v>
      </c>
      <c r="AA32" s="315" t="str">
        <f t="shared" si="10"/>
        <v xml:space="preserve"> NP</v>
      </c>
      <c r="AB32" s="316" t="str">
        <f t="shared" si="10"/>
        <v xml:space="preserve"> CONGÉ PRINTEMPS ENSEIGNANTS</v>
      </c>
      <c r="AC32" s="317" t="str">
        <f>IF(AE32&lt;&gt;"",IF(WEEKDAY(AE32,2)=1,WEEKNUM(AE32,21),""),"")</f>
        <v/>
      </c>
      <c r="AD32" s="312" t="str">
        <f t="shared" si="20"/>
        <v/>
      </c>
      <c r="AE32" s="318">
        <f t="shared" si="34"/>
        <v>45438</v>
      </c>
      <c r="AF32" s="314" t="str">
        <f t="shared" si="11"/>
        <v/>
      </c>
      <c r="AG32" s="315" t="str">
        <f t="shared" si="11"/>
        <v/>
      </c>
      <c r="AH32" s="315" t="str">
        <f t="shared" si="11"/>
        <v/>
      </c>
      <c r="AI32" s="316" t="str">
        <f t="shared" si="11"/>
        <v/>
      </c>
      <c r="AJ32" s="317" t="str">
        <f>IF(AL32&lt;&gt;"",IF(WEEKDAY(AL32,2)=1,WEEKNUM(AL32,21),""),"")</f>
        <v/>
      </c>
      <c r="AK32" s="312" t="str">
        <f t="shared" si="21"/>
        <v/>
      </c>
      <c r="AL32" s="318">
        <f t="shared" si="36"/>
        <v>45469</v>
      </c>
      <c r="AM32" s="314" t="str">
        <f t="shared" si="12"/>
        <v/>
      </c>
      <c r="AN32" s="315" t="str">
        <f t="shared" si="12"/>
        <v/>
      </c>
      <c r="AO32" s="315" t="str">
        <f t="shared" si="12"/>
        <v/>
      </c>
      <c r="AP32" s="316" t="str">
        <f t="shared" si="12"/>
        <v/>
      </c>
      <c r="AQ32" s="317" t="str">
        <f>IF(AS32&lt;&gt;"",IF(WEEKDAY(AS32,2)=1,WEEKNUM(AS32,21),""),"")</f>
        <v/>
      </c>
      <c r="AR32" s="312" t="str">
        <f t="shared" si="22"/>
        <v/>
      </c>
      <c r="AS32" s="318">
        <f t="shared" si="38"/>
        <v>45499</v>
      </c>
      <c r="AT32" s="314" t="str">
        <f t="shared" si="13"/>
        <v xml:space="preserve"> NPB</v>
      </c>
      <c r="AU32" s="315" t="str">
        <f t="shared" si="13"/>
        <v xml:space="preserve"> NP</v>
      </c>
      <c r="AV32" s="315" t="str">
        <f t="shared" si="13"/>
        <v xml:space="preserve"> NPB</v>
      </c>
      <c r="AW32" s="316" t="str">
        <f t="shared" si="13"/>
        <v xml:space="preserve"> CONGES ÉTÉ ENSEIGNANTS</v>
      </c>
      <c r="AX32" s="317">
        <f t="shared" si="39"/>
        <v>35</v>
      </c>
      <c r="AY32" s="312" t="str">
        <f t="shared" si="23"/>
        <v/>
      </c>
      <c r="AZ32" s="318">
        <f t="shared" si="40"/>
        <v>45530</v>
      </c>
      <c r="BA32" s="314" t="str">
        <f t="shared" si="14"/>
        <v/>
      </c>
      <c r="BB32" s="315" t="str">
        <f t="shared" si="14"/>
        <v/>
      </c>
      <c r="BC32" s="315" t="str">
        <f t="shared" si="14"/>
        <v/>
      </c>
      <c r="BD32" s="316" t="str">
        <f t="shared" si="14"/>
        <v/>
      </c>
      <c r="BE32" s="317" t="str">
        <f t="shared" si="41"/>
        <v/>
      </c>
      <c r="BF32" s="312" t="str">
        <f t="shared" si="24"/>
        <v/>
      </c>
      <c r="BG32" s="318">
        <f t="shared" si="42"/>
        <v>45561</v>
      </c>
      <c r="BH32" s="314" t="str">
        <f t="shared" si="15"/>
        <v/>
      </c>
      <c r="BI32" s="315" t="str">
        <f t="shared" si="15"/>
        <v/>
      </c>
      <c r="BJ32" s="315" t="str">
        <f t="shared" si="15"/>
        <v/>
      </c>
      <c r="BK32" s="57" t="str">
        <f t="shared" si="15"/>
        <v/>
      </c>
    </row>
    <row r="33" spans="1:63" s="40" customFormat="1" ht="218.25" thickBot="1" x14ac:dyDescent="0.25">
      <c r="A33" s="80" t="str">
        <f t="shared" si="25"/>
        <v/>
      </c>
      <c r="B33" s="46" t="str">
        <f t="shared" si="16"/>
        <v/>
      </c>
      <c r="C33" s="44">
        <f t="shared" si="26"/>
        <v>45318</v>
      </c>
      <c r="D33" s="50" t="str">
        <f t="shared" si="7"/>
        <v/>
      </c>
      <c r="E33" s="51" t="str">
        <f t="shared" si="7"/>
        <v/>
      </c>
      <c r="F33" s="51" t="str">
        <f t="shared" si="7"/>
        <v/>
      </c>
      <c r="G33" s="52" t="str">
        <f t="shared" si="7"/>
        <v/>
      </c>
      <c r="H33" s="80" t="str">
        <f t="shared" si="27"/>
        <v/>
      </c>
      <c r="I33" s="46" t="str">
        <f t="shared" si="17"/>
        <v/>
      </c>
      <c r="J33" s="405">
        <f t="shared" si="28"/>
        <v>45349</v>
      </c>
      <c r="K33" s="314" t="str">
        <f t="shared" si="8"/>
        <v xml:space="preserve"> NPB</v>
      </c>
      <c r="L33" s="315" t="str">
        <f t="shared" si="8"/>
        <v xml:space="preserve"> NPB</v>
      </c>
      <c r="M33" s="315" t="str">
        <f t="shared" si="8"/>
        <v xml:space="preserve"> P, B</v>
      </c>
      <c r="N33" s="316" t="str">
        <f t="shared" si="8"/>
        <v/>
      </c>
      <c r="O33" s="317" t="str">
        <f>IF(Q33&lt;&gt;"",IF(WEEKDAY(Q33,2)=1,WEEKNUM(Q33,21),""),"")</f>
        <v/>
      </c>
      <c r="P33" s="312" t="str">
        <f t="shared" si="18"/>
        <v/>
      </c>
      <c r="Q33" s="318">
        <f t="shared" si="30"/>
        <v>45378</v>
      </c>
      <c r="R33" s="314" t="str">
        <f t="shared" si="9"/>
        <v/>
      </c>
      <c r="S33" s="315" t="str">
        <f t="shared" si="9"/>
        <v/>
      </c>
      <c r="T33" s="315" t="str">
        <f t="shared" si="9"/>
        <v/>
      </c>
      <c r="U33" s="316" t="str">
        <f t="shared" si="9"/>
        <v/>
      </c>
      <c r="V33" s="317" t="str">
        <f t="shared" si="31"/>
        <v/>
      </c>
      <c r="W33" s="312" t="str">
        <f t="shared" si="19"/>
        <v/>
      </c>
      <c r="X33" s="318">
        <f t="shared" si="32"/>
        <v>45409</v>
      </c>
      <c r="Y33" s="314" t="str">
        <f t="shared" si="10"/>
        <v xml:space="preserve"> NP</v>
      </c>
      <c r="Z33" s="315" t="str">
        <f t="shared" si="10"/>
        <v xml:space="preserve"> NP</v>
      </c>
      <c r="AA33" s="315" t="str">
        <f t="shared" si="10"/>
        <v xml:space="preserve"> NP</v>
      </c>
      <c r="AB33" s="316" t="str">
        <f t="shared" si="10"/>
        <v xml:space="preserve"> CONGÉ PRINTEMPS ENSEIGNANTS</v>
      </c>
      <c r="AC33" s="317">
        <f t="shared" si="33"/>
        <v>22</v>
      </c>
      <c r="AD33" s="312" t="str">
        <f t="shared" si="20"/>
        <v/>
      </c>
      <c r="AE33" s="318">
        <f t="shared" si="34"/>
        <v>45439</v>
      </c>
      <c r="AF33" s="314" t="str">
        <f t="shared" ref="AF33:AI37" si="46">IF(IFERROR(VLOOKUP($AE33,EVENEMENTS,COLUMN(AF$6)-(7*(MONTH($AE33)+IF(YEAR($AE33)&lt;&gt;YEAR($C$7),5,0)-MONTH($C$7))),FALSE),"")&lt;&gt;"",IFERROR(IF(VLOOKUP($AE33,EVENEMENTS,IF(AF$6="Services",3,2),FALSE)="","",VLOOKUP($AE33,EVENEMENTS,IF(AF$6="Services",3,2),FALSE)),"") &amp; " " &amp; IFERROR(VLOOKUP($AE33,EVENEMENTS,COLUMN(AF$6)-(7*(MONTH($AE33)+IF(YEAR($AE33)&lt;&gt;YEAR($C$7),5,0)-MONTH($C$7))),FALSE),""),"")</f>
        <v/>
      </c>
      <c r="AG33" s="315" t="str">
        <f t="shared" si="46"/>
        <v xml:space="preserve"> BACH2 - Deadline envoi sujets - rattrap. Sem.2                                                                                                                                          </v>
      </c>
      <c r="AH33" s="315" t="str">
        <f t="shared" si="46"/>
        <v xml:space="preserve"> DESSMI2 CLAS - Deadline saisie des notes CF - Sem.2 - Ses.1        </v>
      </c>
      <c r="AI33" s="316" t="str">
        <f t="shared" si="46"/>
        <v/>
      </c>
      <c r="AJ33" s="317" t="str">
        <f t="shared" ref="AJ33:AJ36" si="47">IF(AL33&lt;&gt;"",IF(WEEKDAY(AL33,2)=1,WEEKNUM(AL33,21),""),"")</f>
        <v/>
      </c>
      <c r="AK33" s="312" t="str">
        <f t="shared" si="21"/>
        <v/>
      </c>
      <c r="AL33" s="318">
        <f t="shared" si="36"/>
        <v>45470</v>
      </c>
      <c r="AM33" s="314" t="str">
        <f t="shared" si="12"/>
        <v xml:space="preserve"> PGE1 - Jury - Sem.2 - Ses.1                                                                                 PGE2 classique/MSc1 - Jury - Sem.2 - Ses.1</v>
      </c>
      <c r="AN33" s="315" t="str">
        <f t="shared" si="12"/>
        <v/>
      </c>
      <c r="AO33" s="315" t="str">
        <f t="shared" si="12"/>
        <v/>
      </c>
      <c r="AP33" s="316" t="str">
        <f t="shared" si="12"/>
        <v xml:space="preserve"> Jurys L3, M1, M1 ALT Session 1, SEM 2</v>
      </c>
      <c r="AQ33" s="317" t="str">
        <f t="shared" si="37"/>
        <v/>
      </c>
      <c r="AR33" s="312" t="str">
        <f t="shared" si="22"/>
        <v/>
      </c>
      <c r="AS33" s="318">
        <f t="shared" si="38"/>
        <v>45500</v>
      </c>
      <c r="AT33" s="314" t="str">
        <f t="shared" si="13"/>
        <v xml:space="preserve"> NPB</v>
      </c>
      <c r="AU33" s="315" t="str">
        <f t="shared" si="13"/>
        <v xml:space="preserve"> NP</v>
      </c>
      <c r="AV33" s="315" t="str">
        <f t="shared" si="13"/>
        <v xml:space="preserve"> NPB</v>
      </c>
      <c r="AW33" s="316" t="str">
        <f t="shared" si="13"/>
        <v xml:space="preserve"> CONGES ÉTÉ ENSEIGNANTS</v>
      </c>
      <c r="AX33" s="317" t="str">
        <f t="shared" si="39"/>
        <v/>
      </c>
      <c r="AY33" s="312" t="str">
        <f t="shared" si="23"/>
        <v/>
      </c>
      <c r="AZ33" s="318">
        <f t="shared" si="40"/>
        <v>45531</v>
      </c>
      <c r="BA33" s="314" t="str">
        <f t="shared" si="14"/>
        <v/>
      </c>
      <c r="BB33" s="315" t="str">
        <f t="shared" si="14"/>
        <v xml:space="preserve"> BACH1 - Jury - Sem.2 Ses.2</v>
      </c>
      <c r="BC33" s="315" t="str">
        <f t="shared" si="14"/>
        <v/>
      </c>
      <c r="BD33" s="316" t="str">
        <f t="shared" si="14"/>
        <v xml:space="preserve"> BAC 1A Jury S2</v>
      </c>
      <c r="BE33" s="317" t="str">
        <f>IF(BG33&lt;&gt;"",IF(WEEKDAY(BG33,2)=1,WEEKNUM(BG33,21),""),"")</f>
        <v/>
      </c>
      <c r="BF33" s="312" t="str">
        <f t="shared" si="24"/>
        <v/>
      </c>
      <c r="BG33" s="318">
        <f t="shared" si="42"/>
        <v>45562</v>
      </c>
      <c r="BH33" s="314" t="str">
        <f t="shared" si="15"/>
        <v/>
      </c>
      <c r="BI33" s="315" t="str">
        <f t="shared" si="15"/>
        <v/>
      </c>
      <c r="BJ33" s="315" t="str">
        <f t="shared" si="15"/>
        <v/>
      </c>
      <c r="BK33" s="57" t="str">
        <f t="shared" si="15"/>
        <v/>
      </c>
    </row>
    <row r="34" spans="1:63" s="40" customFormat="1" ht="218.25" thickBot="1" x14ac:dyDescent="0.25">
      <c r="A34" s="80" t="str">
        <f>IF(C34&lt;&gt;"",IF(WEEKDAY(C34,2)=1,WEEKNUM(C34,21),""),"")</f>
        <v/>
      </c>
      <c r="B34" s="46" t="str">
        <f t="shared" si="16"/>
        <v/>
      </c>
      <c r="C34" s="44">
        <f t="shared" si="26"/>
        <v>45319</v>
      </c>
      <c r="D34" s="50" t="str">
        <f t="shared" si="7"/>
        <v/>
      </c>
      <c r="E34" s="51" t="str">
        <f t="shared" si="7"/>
        <v/>
      </c>
      <c r="F34" s="51" t="str">
        <f t="shared" si="7"/>
        <v/>
      </c>
      <c r="G34" s="52" t="str">
        <f t="shared" si="7"/>
        <v/>
      </c>
      <c r="H34" s="92" t="str">
        <f t="shared" si="27"/>
        <v/>
      </c>
      <c r="I34" s="62" t="str">
        <f t="shared" si="17"/>
        <v/>
      </c>
      <c r="J34" s="407">
        <f t="shared" si="28"/>
        <v>45350</v>
      </c>
      <c r="K34" s="325" t="str">
        <f t="shared" si="8"/>
        <v xml:space="preserve"> NPB</v>
      </c>
      <c r="L34" s="326" t="str">
        <f t="shared" si="8"/>
        <v xml:space="preserve"> NPB</v>
      </c>
      <c r="M34" s="326" t="str">
        <f t="shared" si="8"/>
        <v xml:space="preserve"> P, B</v>
      </c>
      <c r="N34" s="327" t="str">
        <f t="shared" si="8"/>
        <v/>
      </c>
      <c r="O34" s="317" t="str">
        <f t="shared" si="29"/>
        <v/>
      </c>
      <c r="P34" s="312" t="str">
        <f t="shared" si="18"/>
        <v/>
      </c>
      <c r="Q34" s="318">
        <f t="shared" si="30"/>
        <v>45379</v>
      </c>
      <c r="R34" s="314" t="str">
        <f t="shared" si="9"/>
        <v xml:space="preserve"> PGE3/MSc2 - Deadline envoi sujets - dossiers -  rattrap. - Sem.1</v>
      </c>
      <c r="S34" s="315" t="str">
        <f t="shared" si="9"/>
        <v/>
      </c>
      <c r="T34" s="315" t="str">
        <f t="shared" si="9"/>
        <v xml:space="preserve"> DESSMI2 CLAS. - Deadline envoi sujets - partiels TC - Sem.2 - Ses.1</v>
      </c>
      <c r="U34" s="316" t="str">
        <f t="shared" si="9"/>
        <v/>
      </c>
      <c r="V34" s="317" t="str">
        <f t="shared" si="31"/>
        <v/>
      </c>
      <c r="W34" s="312" t="str">
        <f t="shared" si="19"/>
        <v/>
      </c>
      <c r="X34" s="318">
        <f t="shared" si="32"/>
        <v>45410</v>
      </c>
      <c r="Y34" s="314" t="str">
        <f t="shared" si="10"/>
        <v xml:space="preserve"> NP</v>
      </c>
      <c r="Z34" s="315" t="str">
        <f t="shared" si="10"/>
        <v xml:space="preserve"> NP</v>
      </c>
      <c r="AA34" s="315" t="str">
        <f t="shared" si="10"/>
        <v xml:space="preserve"> NP</v>
      </c>
      <c r="AB34" s="316" t="str">
        <f t="shared" si="10"/>
        <v xml:space="preserve"> CONGÉ PRINTEMPS ENSEIGNANTS</v>
      </c>
      <c r="AC34" s="317" t="str">
        <f t="shared" si="33"/>
        <v/>
      </c>
      <c r="AD34" s="312" t="str">
        <f t="shared" si="20"/>
        <v/>
      </c>
      <c r="AE34" s="318">
        <f t="shared" si="34"/>
        <v>45440</v>
      </c>
      <c r="AF34" s="314" t="str">
        <f t="shared" si="46"/>
        <v xml:space="preserve"> PGE3/MSc2 - Deadline envoi sujets - épreuves écrites - rattrap. Sem.1 </v>
      </c>
      <c r="AG34" s="315" t="str">
        <f t="shared" si="46"/>
        <v xml:space="preserve"> BACH1 - Deadline valid. Info. - rattrap. - Sem.2</v>
      </c>
      <c r="AH34" s="315" t="str">
        <f t="shared" si="46"/>
        <v/>
      </c>
      <c r="AI34" s="316" t="str">
        <f t="shared" si="46"/>
        <v/>
      </c>
      <c r="AJ34" s="317" t="str">
        <f t="shared" si="47"/>
        <v/>
      </c>
      <c r="AK34" s="312" t="str">
        <f t="shared" si="21"/>
        <v/>
      </c>
      <c r="AL34" s="318">
        <f t="shared" si="36"/>
        <v>45471</v>
      </c>
      <c r="AM34" s="314" t="str">
        <f t="shared" si="12"/>
        <v/>
      </c>
      <c r="AN34" s="315" t="str">
        <f t="shared" si="12"/>
        <v/>
      </c>
      <c r="AO34" s="315" t="str">
        <f t="shared" si="12"/>
        <v/>
      </c>
      <c r="AP34" s="316" t="str">
        <f t="shared" si="12"/>
        <v/>
      </c>
      <c r="AQ34" s="317" t="str">
        <f t="shared" si="37"/>
        <v/>
      </c>
      <c r="AR34" s="312" t="str">
        <f t="shared" si="22"/>
        <v/>
      </c>
      <c r="AS34" s="318">
        <f t="shared" si="38"/>
        <v>45501</v>
      </c>
      <c r="AT34" s="314" t="str">
        <f t="shared" si="13"/>
        <v xml:space="preserve"> NPB</v>
      </c>
      <c r="AU34" s="315" t="str">
        <f t="shared" si="13"/>
        <v xml:space="preserve"> NP</v>
      </c>
      <c r="AV34" s="315" t="str">
        <f t="shared" si="13"/>
        <v xml:space="preserve"> NPB</v>
      </c>
      <c r="AW34" s="316" t="str">
        <f t="shared" si="13"/>
        <v xml:space="preserve"> CONGES ÉTÉ ENSEIGNANTS</v>
      </c>
      <c r="AX34" s="317" t="str">
        <f t="shared" si="39"/>
        <v/>
      </c>
      <c r="AY34" s="312" t="str">
        <f t="shared" si="23"/>
        <v/>
      </c>
      <c r="AZ34" s="318">
        <f t="shared" si="40"/>
        <v>45532</v>
      </c>
      <c r="BA34" s="314" t="str">
        <f t="shared" si="14"/>
        <v/>
      </c>
      <c r="BB34" s="315" t="str">
        <f t="shared" si="14"/>
        <v/>
      </c>
      <c r="BC34" s="315" t="str">
        <f t="shared" si="14"/>
        <v/>
      </c>
      <c r="BD34" s="316" t="str">
        <f t="shared" si="14"/>
        <v/>
      </c>
      <c r="BE34" s="317" t="str">
        <f t="shared" si="41"/>
        <v/>
      </c>
      <c r="BF34" s="312" t="str">
        <f t="shared" si="24"/>
        <v/>
      </c>
      <c r="BG34" s="318">
        <f t="shared" si="42"/>
        <v>45563</v>
      </c>
      <c r="BH34" s="314" t="str">
        <f t="shared" si="15"/>
        <v/>
      </c>
      <c r="BI34" s="315" t="str">
        <f t="shared" si="15"/>
        <v/>
      </c>
      <c r="BJ34" s="315" t="str">
        <f t="shared" si="15"/>
        <v/>
      </c>
      <c r="BK34" s="57" t="str">
        <f t="shared" si="15"/>
        <v/>
      </c>
    </row>
    <row r="35" spans="1:63" s="40" customFormat="1" ht="177.75" customHeight="1" thickBot="1" x14ac:dyDescent="0.25">
      <c r="A35" s="80">
        <f t="shared" si="25"/>
        <v>5</v>
      </c>
      <c r="B35" s="46" t="str">
        <f t="shared" si="16"/>
        <v/>
      </c>
      <c r="C35" s="44">
        <f>IF(C34&lt;&gt;"",IF(MONTH(C34)=MONTH(C34+1),C34+1,""),"")</f>
        <v>45320</v>
      </c>
      <c r="D35" s="53" t="str">
        <f t="shared" si="7"/>
        <v/>
      </c>
      <c r="E35" s="54" t="str">
        <f t="shared" si="7"/>
        <v/>
      </c>
      <c r="F35" s="54" t="str">
        <f t="shared" si="7"/>
        <v/>
      </c>
      <c r="G35" s="55" t="str">
        <f t="shared" si="7"/>
        <v/>
      </c>
      <c r="H35" s="81" t="str">
        <f t="shared" si="27"/>
        <v/>
      </c>
      <c r="I35" s="1"/>
      <c r="J35" s="408">
        <f t="shared" si="28"/>
        <v>45351</v>
      </c>
      <c r="K35" s="328" t="str">
        <f t="shared" si="8"/>
        <v xml:space="preserve"> NPB</v>
      </c>
      <c r="L35" s="329" t="str">
        <f t="shared" si="8"/>
        <v xml:space="preserve"> NPB</v>
      </c>
      <c r="M35" s="329" t="str">
        <f t="shared" si="8"/>
        <v xml:space="preserve"> P, B</v>
      </c>
      <c r="N35" s="330" t="str">
        <f t="shared" si="8"/>
        <v/>
      </c>
      <c r="O35" s="317" t="str">
        <f t="shared" si="29"/>
        <v/>
      </c>
      <c r="P35" s="312" t="str">
        <f t="shared" si="18"/>
        <v/>
      </c>
      <c r="Q35" s="318">
        <f>IF(Q34&lt;&gt;"",IF(MONTH(Q34)=MONTH(Q34+1),Q34+1,""),"")</f>
        <v>45380</v>
      </c>
      <c r="R35" s="314" t="str">
        <f t="shared" si="9"/>
        <v xml:space="preserve"> Férié B</v>
      </c>
      <c r="S35" s="315" t="str">
        <f t="shared" si="9"/>
        <v xml:space="preserve"> Férié B</v>
      </c>
      <c r="T35" s="315" t="str">
        <f t="shared" si="9"/>
        <v xml:space="preserve"> Férié B</v>
      </c>
      <c r="U35" s="316" t="str">
        <f t="shared" si="9"/>
        <v xml:space="preserve"> Férié B</v>
      </c>
      <c r="V35" s="317">
        <f t="shared" si="31"/>
        <v>18</v>
      </c>
      <c r="W35" s="312" t="str">
        <f t="shared" si="19"/>
        <v/>
      </c>
      <c r="X35" s="318">
        <f>IF(X34&lt;&gt;"",IF(MONTH(X34)=MONTH(X34+1),X34+1,""),"")</f>
        <v>45411</v>
      </c>
      <c r="Y35" s="314" t="str">
        <f t="shared" si="10"/>
        <v xml:space="preserve"> NP</v>
      </c>
      <c r="Z35" s="315" t="str">
        <f t="shared" si="10"/>
        <v xml:space="preserve"> NP</v>
      </c>
      <c r="AA35" s="315" t="str">
        <f t="shared" si="10"/>
        <v xml:space="preserve"> NP</v>
      </c>
      <c r="AB35" s="316" t="str">
        <f t="shared" si="10"/>
        <v xml:space="preserve"> CONGÉ PRINTEMPS ENSEIGNANTS</v>
      </c>
      <c r="AC35" s="317" t="str">
        <f t="shared" si="33"/>
        <v/>
      </c>
      <c r="AD35" s="312" t="str">
        <f t="shared" si="20"/>
        <v/>
      </c>
      <c r="AE35" s="318">
        <f>IF(AE34&lt;&gt;"",IF(MONTH(AE34)=MONTH(AE34+1),AE34+1,""),"")</f>
        <v>45441</v>
      </c>
      <c r="AF35" s="314" t="str">
        <f t="shared" si="46"/>
        <v/>
      </c>
      <c r="AG35" s="315" t="str">
        <f t="shared" si="46"/>
        <v/>
      </c>
      <c r="AH35" s="315" t="str">
        <f t="shared" si="46"/>
        <v xml:space="preserve"> DESSMI1 - Deadline envoi sujets - partiels TC - Sem.2 - Ses.1           </v>
      </c>
      <c r="AI35" s="316" t="str">
        <f t="shared" si="46"/>
        <v/>
      </c>
      <c r="AJ35" s="317" t="str">
        <f t="shared" si="47"/>
        <v/>
      </c>
      <c r="AK35" s="312" t="str">
        <f t="shared" si="21"/>
        <v/>
      </c>
      <c r="AL35" s="318">
        <f>IF(AL34&lt;&gt;"",IF(MONTH(AL34)=MONTH(AL34+1),AL34+1,""),"")</f>
        <v>45472</v>
      </c>
      <c r="AM35" s="314" t="str">
        <f t="shared" si="12"/>
        <v/>
      </c>
      <c r="AN35" s="315" t="str">
        <f t="shared" si="12"/>
        <v/>
      </c>
      <c r="AO35" s="315" t="str">
        <f t="shared" si="12"/>
        <v/>
      </c>
      <c r="AP35" s="316" t="str">
        <f t="shared" si="12"/>
        <v/>
      </c>
      <c r="AQ35" s="317">
        <f>IF(AS35&lt;&gt;"",IF(WEEKDAY(AS35,2)=1,WEEKNUM(AS35,21),""),"")</f>
        <v>31</v>
      </c>
      <c r="AR35" s="312" t="str">
        <f t="shared" si="22"/>
        <v/>
      </c>
      <c r="AS35" s="318">
        <f>IF(AS34&lt;&gt;"",IF(MONTH(AS34)=MONTH(AS34+1),AS34+1,""),"")</f>
        <v>45502</v>
      </c>
      <c r="AT35" s="314" t="str">
        <f t="shared" si="13"/>
        <v xml:space="preserve"> NPB</v>
      </c>
      <c r="AU35" s="315" t="str">
        <f t="shared" si="13"/>
        <v xml:space="preserve"> NP</v>
      </c>
      <c r="AV35" s="315" t="str">
        <f t="shared" si="13"/>
        <v xml:space="preserve"> NPB</v>
      </c>
      <c r="AW35" s="316" t="str">
        <f t="shared" si="13"/>
        <v xml:space="preserve"> CONGES ÉTÉ ENSEIGNANTS</v>
      </c>
      <c r="AX35" s="317" t="str">
        <f>IF(AZ35&lt;&gt;"",IF(WEEKDAY(AZ35,2)=1,WEEKNUM(AZ35,21),""),"")</f>
        <v/>
      </c>
      <c r="AY35" s="312" t="str">
        <f t="shared" si="23"/>
        <v/>
      </c>
      <c r="AZ35" s="318">
        <f>IF(AZ34&lt;&gt;"",IF(MONTH(AZ34)=MONTH(AZ34+1),AZ34+1,""),"")</f>
        <v>45533</v>
      </c>
      <c r="BA35" s="314" t="str">
        <f t="shared" si="14"/>
        <v/>
      </c>
      <c r="BB35" s="315" t="str">
        <f t="shared" si="14"/>
        <v/>
      </c>
      <c r="BC35" s="315" t="str">
        <f t="shared" si="14"/>
        <v/>
      </c>
      <c r="BD35" s="316" t="str">
        <f t="shared" si="14"/>
        <v xml:space="preserve"> Jurys Sess° 2 DESSMI 1, DESSMI 2 ED</v>
      </c>
      <c r="BE35" s="317" t="str">
        <f t="shared" si="41"/>
        <v/>
      </c>
      <c r="BF35" s="312" t="str">
        <f t="shared" si="24"/>
        <v/>
      </c>
      <c r="BG35" s="318">
        <f>IF(BG34&lt;&gt;"",IF(MONTH(BG34)=MONTH(BG34+1),BG34+1,""),"")</f>
        <v>45564</v>
      </c>
      <c r="BH35" s="314" t="str">
        <f t="shared" si="15"/>
        <v/>
      </c>
      <c r="BI35" s="315" t="str">
        <f t="shared" si="15"/>
        <v/>
      </c>
      <c r="BJ35" s="315" t="str">
        <f t="shared" si="15"/>
        <v/>
      </c>
      <c r="BK35" s="57" t="str">
        <f t="shared" si="15"/>
        <v/>
      </c>
    </row>
    <row r="36" spans="1:63" s="40" customFormat="1" ht="218.25" thickBot="1" x14ac:dyDescent="0.25">
      <c r="A36" s="80" t="str">
        <f t="shared" si="25"/>
        <v/>
      </c>
      <c r="B36" s="46" t="str">
        <f t="shared" si="16"/>
        <v/>
      </c>
      <c r="C36" s="44">
        <f t="shared" si="26"/>
        <v>45321</v>
      </c>
      <c r="D36" s="50" t="str">
        <f t="shared" si="7"/>
        <v/>
      </c>
      <c r="E36" s="51" t="str">
        <f t="shared" si="7"/>
        <v/>
      </c>
      <c r="F36" s="51" t="str">
        <f t="shared" si="7"/>
        <v/>
      </c>
      <c r="G36" s="52" t="str">
        <f t="shared" si="7"/>
        <v/>
      </c>
      <c r="H36" s="1"/>
      <c r="I36" s="1"/>
      <c r="J36" s="1"/>
      <c r="K36" s="374"/>
      <c r="L36" s="374"/>
      <c r="M36" s="374"/>
      <c r="N36" s="374"/>
      <c r="O36" s="317" t="str">
        <f>IF(Q36&lt;&gt;"",IF(WEEKDAY(Q36,2)=1,WEEKNUM(Q36,21),""),"")</f>
        <v/>
      </c>
      <c r="P36" s="312" t="str">
        <f t="shared" si="18"/>
        <v/>
      </c>
      <c r="Q36" s="318">
        <f t="shared" si="30"/>
        <v>45381</v>
      </c>
      <c r="R36" s="314" t="str">
        <f t="shared" si="9"/>
        <v/>
      </c>
      <c r="S36" s="315" t="str">
        <f t="shared" si="9"/>
        <v/>
      </c>
      <c r="T36" s="315" t="str">
        <f t="shared" si="9"/>
        <v/>
      </c>
      <c r="U36" s="316" t="str">
        <f t="shared" si="9"/>
        <v/>
      </c>
      <c r="V36" s="317" t="str">
        <f t="shared" si="31"/>
        <v/>
      </c>
      <c r="W36" s="312" t="str">
        <f t="shared" si="19"/>
        <v/>
      </c>
      <c r="X36" s="331">
        <f t="shared" si="32"/>
        <v>45412</v>
      </c>
      <c r="Y36" s="328" t="str">
        <f t="shared" si="10"/>
        <v xml:space="preserve"> NP</v>
      </c>
      <c r="Z36" s="329" t="str">
        <f t="shared" si="10"/>
        <v xml:space="preserve"> NP</v>
      </c>
      <c r="AA36" s="329" t="str">
        <f t="shared" si="10"/>
        <v xml:space="preserve"> NP</v>
      </c>
      <c r="AB36" s="330" t="str">
        <f t="shared" si="10"/>
        <v xml:space="preserve"> CONGÉ PRINTEMPS ENSEIGNANTS</v>
      </c>
      <c r="AC36" s="317" t="str">
        <f t="shared" si="33"/>
        <v/>
      </c>
      <c r="AD36" s="312" t="str">
        <f t="shared" si="20"/>
        <v/>
      </c>
      <c r="AE36" s="318">
        <f t="shared" si="34"/>
        <v>45442</v>
      </c>
      <c r="AF36" s="314" t="str">
        <f t="shared" si="46"/>
        <v/>
      </c>
      <c r="AG36" s="315" t="str">
        <f t="shared" si="46"/>
        <v xml:space="preserve"> BACH2 - Jury  rattrap. S1 et  Sem.2 - Ses.1                                                                                                                                                            BACH3 ET - Jury Sem2. Sess1.</v>
      </c>
      <c r="AH36" s="315" t="str">
        <f t="shared" si="46"/>
        <v xml:space="preserve"> DESSMI2 ALT.  - Deadline envoi sujets - partiels TC - Sem.2 - Ses.1</v>
      </c>
      <c r="AI36" s="316" t="str">
        <f t="shared" si="46"/>
        <v/>
      </c>
      <c r="AJ36" s="317" t="str">
        <f t="shared" si="47"/>
        <v/>
      </c>
      <c r="AK36" s="312" t="str">
        <f t="shared" si="21"/>
        <v/>
      </c>
      <c r="AL36" s="322">
        <f t="shared" si="36"/>
        <v>45473</v>
      </c>
      <c r="AM36" s="325" t="str">
        <f t="shared" si="12"/>
        <v/>
      </c>
      <c r="AN36" s="326" t="str">
        <f t="shared" si="12"/>
        <v/>
      </c>
      <c r="AO36" s="326" t="str">
        <f t="shared" si="12"/>
        <v/>
      </c>
      <c r="AP36" s="327" t="str">
        <f t="shared" si="12"/>
        <v/>
      </c>
      <c r="AQ36" s="317" t="str">
        <f t="shared" si="37"/>
        <v/>
      </c>
      <c r="AR36" s="312" t="str">
        <f t="shared" si="22"/>
        <v/>
      </c>
      <c r="AS36" s="318">
        <f t="shared" si="38"/>
        <v>45503</v>
      </c>
      <c r="AT36" s="314" t="str">
        <f t="shared" si="13"/>
        <v xml:space="preserve"> NPB</v>
      </c>
      <c r="AU36" s="315" t="str">
        <f t="shared" si="13"/>
        <v xml:space="preserve"> NP</v>
      </c>
      <c r="AV36" s="315" t="str">
        <f t="shared" si="13"/>
        <v xml:space="preserve"> NPB</v>
      </c>
      <c r="AW36" s="316" t="str">
        <f t="shared" si="13"/>
        <v xml:space="preserve"> CONGES ÉTÉ ENSEIGNANTS</v>
      </c>
      <c r="AX36" s="317" t="str">
        <f t="shared" si="39"/>
        <v/>
      </c>
      <c r="AY36" s="312" t="str">
        <f t="shared" si="23"/>
        <v/>
      </c>
      <c r="AZ36" s="322">
        <f t="shared" si="40"/>
        <v>45534</v>
      </c>
      <c r="BA36" s="325" t="str">
        <f t="shared" si="14"/>
        <v/>
      </c>
      <c r="BB36" s="326" t="str">
        <f t="shared" si="14"/>
        <v/>
      </c>
      <c r="BC36" s="326" t="str">
        <f t="shared" si="14"/>
        <v/>
      </c>
      <c r="BD36" s="327" t="str">
        <f t="shared" si="14"/>
        <v xml:space="preserve"> Séminaire du Personnel</v>
      </c>
      <c r="BE36" s="317">
        <f t="shared" si="41"/>
        <v>40</v>
      </c>
      <c r="BF36" s="312" t="str">
        <f t="shared" si="24"/>
        <v/>
      </c>
      <c r="BG36" s="331">
        <f t="shared" si="42"/>
        <v>45565</v>
      </c>
      <c r="BH36" s="328" t="str">
        <f t="shared" si="15"/>
        <v/>
      </c>
      <c r="BI36" s="329" t="str">
        <f t="shared" si="15"/>
        <v/>
      </c>
      <c r="BJ36" s="329" t="str">
        <f t="shared" si="15"/>
        <v/>
      </c>
      <c r="BK36" s="58" t="str">
        <f t="shared" si="15"/>
        <v/>
      </c>
    </row>
    <row r="37" spans="1:63" s="40" customFormat="1" ht="152.25" customHeight="1" thickBot="1" x14ac:dyDescent="0.25">
      <c r="A37" s="375" t="str">
        <f t="shared" si="25"/>
        <v/>
      </c>
      <c r="B37" s="62" t="str">
        <f t="shared" si="16"/>
        <v/>
      </c>
      <c r="C37" s="45">
        <f t="shared" si="26"/>
        <v>45322</v>
      </c>
      <c r="D37" s="59" t="str">
        <f t="shared" si="7"/>
        <v/>
      </c>
      <c r="E37" s="60" t="str">
        <f t="shared" si="7"/>
        <v/>
      </c>
      <c r="F37" s="60" t="str">
        <f t="shared" si="7"/>
        <v/>
      </c>
      <c r="G37" s="61" t="str">
        <f t="shared" si="7"/>
        <v/>
      </c>
      <c r="H37" s="376"/>
      <c r="I37" s="376"/>
      <c r="J37" s="376"/>
      <c r="K37" s="377"/>
      <c r="L37" s="377"/>
      <c r="M37" s="377"/>
      <c r="N37" s="377"/>
      <c r="O37" s="378" t="str">
        <f t="shared" si="29"/>
        <v/>
      </c>
      <c r="P37" s="332" t="str">
        <f t="shared" si="18"/>
        <v/>
      </c>
      <c r="Q37" s="331">
        <f t="shared" si="30"/>
        <v>45382</v>
      </c>
      <c r="R37" s="328" t="str">
        <f t="shared" si="9"/>
        <v/>
      </c>
      <c r="S37" s="329" t="str">
        <f t="shared" si="9"/>
        <v/>
      </c>
      <c r="T37" s="329" t="str">
        <f t="shared" si="9"/>
        <v/>
      </c>
      <c r="U37" s="330" t="str">
        <f t="shared" si="9"/>
        <v/>
      </c>
      <c r="V37" s="379" t="str">
        <f t="shared" ref="V37" si="48">IF(X37&lt;&gt;"",IF(WEEKDAY(X37,2)=1,WEEKNUM(X37,12),""),"")</f>
        <v/>
      </c>
      <c r="W37" s="380" t="e">
        <f t="shared" si="19"/>
        <v>#VALUE!</v>
      </c>
      <c r="X37" s="381" t="str">
        <f t="shared" si="32"/>
        <v/>
      </c>
      <c r="Y37" s="382" t="str">
        <f t="shared" si="10"/>
        <v/>
      </c>
      <c r="Z37" s="382" t="str">
        <f t="shared" si="10"/>
        <v/>
      </c>
      <c r="AA37" s="382" t="str">
        <f t="shared" si="10"/>
        <v/>
      </c>
      <c r="AB37" s="383" t="str">
        <f t="shared" si="10"/>
        <v/>
      </c>
      <c r="AC37" s="333" t="str">
        <f t="shared" si="33"/>
        <v/>
      </c>
      <c r="AD37" s="332" t="str">
        <f t="shared" si="20"/>
        <v/>
      </c>
      <c r="AE37" s="331">
        <f t="shared" si="34"/>
        <v>45443</v>
      </c>
      <c r="AF37" s="328" t="str">
        <f t="shared" si="46"/>
        <v/>
      </c>
      <c r="AG37" s="329" t="str">
        <f t="shared" si="46"/>
        <v/>
      </c>
      <c r="AH37" s="329" t="str">
        <f t="shared" si="46"/>
        <v/>
      </c>
      <c r="AI37" s="330" t="str">
        <f t="shared" si="46"/>
        <v/>
      </c>
      <c r="AJ37" s="384" t="str">
        <f t="shared" ref="AJ37" si="49">IF(AL37&lt;&gt;"",IF(WEEKDAY(AL37,2)=1,WEEKNUM(AL37,12),""),"")</f>
        <v/>
      </c>
      <c r="AK37" s="380" t="e">
        <f t="shared" si="21"/>
        <v>#VALUE!</v>
      </c>
      <c r="AL37" s="385" t="str">
        <f t="shared" si="36"/>
        <v/>
      </c>
      <c r="AM37" s="385" t="str">
        <f t="shared" ref="AM37:AP37" si="50">IF(IFERROR(VLOOKUP($X37,EVENEMENTS,COLUMN(AM$6)-(7*(MONTH($X37)+IF(YEAR($X37)&lt;&gt;YEAR($C$7),5,0)-MONTH($C$7))),FALSE),"")&lt;&gt;"",IFERROR(IF(VLOOKUP($X37,EVENEMENTS,IF(AM$6="Services",3,2),FALSE)="","",VLOOKUP($X37,EVENEMENTS,IF(AM$6="Services",3,2),FALSE)),"") &amp; " " &amp; IFERROR(VLOOKUP($X37,EVENEMENTS,COLUMN(AM$6)-(7*(MONTH($X37)+IF(YEAR($X37)&lt;&gt;YEAR($C$7),5,0)-MONTH($C$7))),FALSE),""),"")</f>
        <v/>
      </c>
      <c r="AN37" s="385" t="str">
        <f t="shared" si="50"/>
        <v/>
      </c>
      <c r="AO37" s="385" t="str">
        <f t="shared" si="50"/>
        <v/>
      </c>
      <c r="AP37" s="386" t="str">
        <f t="shared" si="50"/>
        <v/>
      </c>
      <c r="AQ37" s="378" t="str">
        <f t="shared" si="37"/>
        <v/>
      </c>
      <c r="AR37" s="332" t="str">
        <f t="shared" si="22"/>
        <v/>
      </c>
      <c r="AS37" s="331">
        <f t="shared" si="38"/>
        <v>45504</v>
      </c>
      <c r="AT37" s="328" t="str">
        <f t="shared" si="13"/>
        <v xml:space="preserve"> NPB</v>
      </c>
      <c r="AU37" s="329" t="str">
        <f t="shared" si="13"/>
        <v xml:space="preserve"> NP</v>
      </c>
      <c r="AV37" s="329" t="str">
        <f t="shared" si="13"/>
        <v xml:space="preserve"> NPB</v>
      </c>
      <c r="AW37" s="330" t="str">
        <f t="shared" si="13"/>
        <v xml:space="preserve"> CONGES ÉTÉ ENSEIGNANTS</v>
      </c>
      <c r="AX37" s="378" t="str">
        <f t="shared" si="39"/>
        <v/>
      </c>
      <c r="AY37" s="332" t="str">
        <f t="shared" si="23"/>
        <v/>
      </c>
      <c r="AZ37" s="331">
        <f t="shared" si="40"/>
        <v>45535</v>
      </c>
      <c r="BA37" s="328" t="str">
        <f t="shared" si="14"/>
        <v/>
      </c>
      <c r="BB37" s="329" t="str">
        <f t="shared" si="14"/>
        <v/>
      </c>
      <c r="BC37" s="329" t="str">
        <f t="shared" si="14"/>
        <v/>
      </c>
      <c r="BD37" s="330" t="str">
        <f t="shared" si="14"/>
        <v/>
      </c>
      <c r="BE37" s="384"/>
      <c r="BF37" s="385"/>
      <c r="BG37" s="387"/>
      <c r="BH37" s="377"/>
      <c r="BI37" s="377"/>
      <c r="BJ37" s="377"/>
      <c r="BK37" s="388"/>
    </row>
    <row r="38" spans="1:63" s="40" customFormat="1" ht="48.75" customHeight="1" x14ac:dyDescent="0.2">
      <c r="A38" s="63"/>
      <c r="B38" s="63"/>
      <c r="C38" s="72" t="s">
        <v>44</v>
      </c>
      <c r="D38" s="72"/>
      <c r="E38" s="76"/>
      <c r="F38" s="76"/>
      <c r="G38" s="74"/>
      <c r="H38" s="73"/>
      <c r="I38" s="74"/>
      <c r="J38" s="72"/>
      <c r="K38" s="300"/>
      <c r="L38" s="300"/>
      <c r="M38" s="301"/>
      <c r="N38" s="301"/>
      <c r="O38" s="305"/>
      <c r="P38" s="305"/>
      <c r="Q38" s="303"/>
      <c r="R38" s="304"/>
      <c r="S38" s="304"/>
      <c r="T38" s="304"/>
      <c r="U38" s="299"/>
      <c r="V38" s="302"/>
      <c r="W38" s="303"/>
      <c r="X38" s="303"/>
      <c r="Y38" s="303"/>
      <c r="Z38" s="303"/>
      <c r="AA38" s="304"/>
      <c r="AB38" s="304"/>
      <c r="AC38" s="305"/>
      <c r="AD38" s="305"/>
      <c r="AE38" s="303"/>
      <c r="AF38" s="306"/>
      <c r="AG38" s="303"/>
      <c r="AH38" s="303"/>
      <c r="AI38" s="303"/>
      <c r="AJ38" s="298"/>
      <c r="AK38" s="299"/>
      <c r="AL38" s="298"/>
      <c r="AM38" s="298"/>
      <c r="AN38" s="307"/>
      <c r="AO38" s="307"/>
      <c r="AP38" s="307"/>
      <c r="AQ38" s="299"/>
      <c r="AR38" s="299"/>
      <c r="AS38" s="302"/>
      <c r="AT38" s="304"/>
      <c r="AU38" s="304"/>
      <c r="AV38" s="304"/>
      <c r="AW38" s="304"/>
      <c r="AX38" s="308"/>
      <c r="AY38" s="299"/>
      <c r="AZ38" s="302"/>
      <c r="BA38" s="304"/>
      <c r="BB38" s="304"/>
      <c r="BC38" s="304"/>
      <c r="BD38" s="304"/>
      <c r="BE38" s="307"/>
      <c r="BF38" s="307"/>
      <c r="BG38" s="304"/>
      <c r="BH38" s="307"/>
      <c r="BI38" s="307"/>
      <c r="BJ38" s="307"/>
    </row>
    <row r="39" spans="1:63" s="40" customFormat="1" ht="57" customHeight="1" x14ac:dyDescent="0.2">
      <c r="A39" s="63"/>
      <c r="B39" s="63"/>
      <c r="C39" s="72" t="s">
        <v>49</v>
      </c>
      <c r="D39" s="75"/>
      <c r="E39" s="76"/>
      <c r="F39" s="76"/>
      <c r="G39" s="76"/>
      <c r="H39" s="73"/>
      <c r="I39" s="74"/>
      <c r="J39" s="72"/>
      <c r="K39" s="302"/>
      <c r="L39" s="302"/>
      <c r="M39" s="302"/>
      <c r="N39" s="302"/>
      <c r="O39" s="302"/>
      <c r="P39" s="302"/>
      <c r="Q39" s="302"/>
      <c r="R39" s="304"/>
      <c r="S39" s="304"/>
      <c r="T39" s="304"/>
      <c r="U39" s="299"/>
      <c r="V39" s="302"/>
      <c r="W39" s="302"/>
      <c r="X39" s="302"/>
      <c r="Y39" s="304"/>
      <c r="Z39" s="304"/>
      <c r="AA39" s="304"/>
      <c r="AB39" s="299"/>
      <c r="AC39" s="302"/>
      <c r="AD39" s="302"/>
      <c r="AE39" s="302"/>
      <c r="AF39" s="304"/>
      <c r="AG39" s="303"/>
      <c r="AH39" s="303"/>
      <c r="AI39" s="303"/>
      <c r="AJ39" s="299"/>
      <c r="AK39" s="299"/>
      <c r="AL39" s="304"/>
      <c r="AM39" s="304"/>
      <c r="AN39" s="304"/>
      <c r="AO39" s="304"/>
      <c r="AP39" s="304"/>
      <c r="AQ39" s="299"/>
      <c r="AR39" s="299"/>
      <c r="AS39" s="304"/>
      <c r="AT39" s="304"/>
      <c r="AU39" s="304"/>
      <c r="AV39" s="304"/>
      <c r="AW39" s="304"/>
      <c r="AX39" s="308"/>
      <c r="AY39" s="299"/>
      <c r="AZ39" s="304"/>
      <c r="BA39" s="304"/>
      <c r="BB39" s="304"/>
      <c r="BC39" s="304"/>
      <c r="BD39" s="304"/>
      <c r="BE39" s="307"/>
      <c r="BF39" s="307"/>
      <c r="BG39" s="304"/>
      <c r="BH39" s="307"/>
      <c r="BI39" s="307"/>
      <c r="BJ39" s="307"/>
    </row>
    <row r="40" spans="1:63" ht="41.25" customHeight="1" x14ac:dyDescent="0.2">
      <c r="C40" s="72" t="s">
        <v>34</v>
      </c>
      <c r="D40" s="72"/>
      <c r="E40" s="77"/>
      <c r="F40" s="77"/>
      <c r="G40" s="77"/>
      <c r="H40" s="78"/>
      <c r="I40" s="78"/>
      <c r="J40" s="75"/>
      <c r="K40" s="77"/>
      <c r="L40" s="77"/>
      <c r="M40" s="77"/>
      <c r="N40" s="78"/>
      <c r="O40" s="78"/>
      <c r="P40" s="78"/>
      <c r="Q40" s="77"/>
      <c r="V40" s="72"/>
      <c r="W40" s="77"/>
      <c r="X40" s="77"/>
      <c r="Y40" s="77"/>
      <c r="Z40" s="77"/>
      <c r="AC40" s="78"/>
      <c r="AD40" s="78"/>
      <c r="AE40" s="77"/>
      <c r="AF40" s="77"/>
      <c r="AG40" s="77"/>
      <c r="AH40" s="77"/>
      <c r="AI40" s="77"/>
      <c r="AS40" s="72"/>
      <c r="AX40" s="4"/>
      <c r="AZ40" s="72"/>
      <c r="BA40" s="40"/>
      <c r="BB40" s="40"/>
      <c r="BC40" s="40"/>
      <c r="BD40" s="40"/>
      <c r="BE40" s="3"/>
      <c r="BF40" s="3"/>
    </row>
    <row r="41" spans="1:63" ht="118.5" customHeight="1" x14ac:dyDescent="0.2">
      <c r="J41" s="3"/>
      <c r="AX41" s="4"/>
    </row>
    <row r="42" spans="1:63" ht="118.5" customHeight="1" x14ac:dyDescent="0.2">
      <c r="J42" s="3"/>
      <c r="AX42" s="4"/>
    </row>
    <row r="43" spans="1:63" ht="118.5" customHeight="1" x14ac:dyDescent="0.2">
      <c r="J43" s="3"/>
    </row>
  </sheetData>
  <mergeCells count="24">
    <mergeCell ref="R17:R21"/>
    <mergeCell ref="AJ5:AP5"/>
    <mergeCell ref="BA25:BA27"/>
    <mergeCell ref="AM17:AM20"/>
    <mergeCell ref="AF28:AF31"/>
    <mergeCell ref="AF20:AF21"/>
    <mergeCell ref="AQ5:AW5"/>
    <mergeCell ref="AX5:BD5"/>
    <mergeCell ref="O5:U5"/>
    <mergeCell ref="V5:AB5"/>
    <mergeCell ref="AC5:AI5"/>
    <mergeCell ref="A5:G5"/>
    <mergeCell ref="H5:N5"/>
    <mergeCell ref="A2:BK2"/>
    <mergeCell ref="A4:D4"/>
    <mergeCell ref="H4:K4"/>
    <mergeCell ref="O4:R4"/>
    <mergeCell ref="V4:Y4"/>
    <mergeCell ref="AC4:AF4"/>
    <mergeCell ref="AJ4:AM4"/>
    <mergeCell ref="AQ4:AT4"/>
    <mergeCell ref="AX4:BA4"/>
    <mergeCell ref="BE4:BH4"/>
    <mergeCell ref="BE5:BK5"/>
  </mergeCells>
  <conditionalFormatting sqref="C7:C37">
    <cfRule type="expression" dxfId="309" priority="374">
      <formula>OR(TEXT(C7,"jj/mm")="01/01",TEXT(C7,"jj/mm")="01/11",TEXT(C7,"jj/mm")="11/11",TEXT(C7,"jj/mm")="14/07",TEXT(C7,"jj/mm")="15/08",TEXT(C7,"jj/mm")="01/05",TEXT(C7,"jj/mm")="25/12",TEXT(C7,"jj/mm")="08/05")</formula>
    </cfRule>
    <cfRule type="expression" dxfId="308" priority="376">
      <formula>WEEKDAY(C7,2)=7</formula>
    </cfRule>
  </conditionalFormatting>
  <conditionalFormatting sqref="D7:G37">
    <cfRule type="expression" dxfId="307" priority="178">
      <formula>OR(TEXT($C7,"jj/mm")="01/01",TEXT($C7,"jj/mm")="01/11",TEXT($C7,"jj/mm")="11/11",TEXT($C7,"jj/mm")="14/07",TEXT($C7,"jj/mm")="15/08",TEXT($C7,"jj/mm")="01/05",TEXT($C7,"jj/mm")="25/12",TEXT($C7,"jj/mm")="08/05")</formula>
    </cfRule>
    <cfRule type="expression" dxfId="306" priority="179">
      <formula>WEEKDAY($C7,2)=7</formula>
    </cfRule>
  </conditionalFormatting>
  <conditionalFormatting sqref="C8:C37">
    <cfRule type="expression" dxfId="305" priority="372">
      <formula>OR(TEXT(C8,"jj/mm")="01/01",TEXT(C8,"jj/mm")="01/11",TEXT(C8,"jj/mm")="11/11",TEXT(C8,"jj/mm")="14/07",TEXT(C8,"jj/mm")="15/08",TEXT(C8,"jj/mm")="01/05",TEXT(C8,"jj/mm")="25/12",TEXT(C8,"jj/mm")="08/05")</formula>
    </cfRule>
    <cfRule type="expression" dxfId="304" priority="373">
      <formula>WEEKDAY(C8,2)=7</formula>
    </cfRule>
  </conditionalFormatting>
  <conditionalFormatting sqref="K8:K35 M8:N35">
    <cfRule type="expression" dxfId="303" priority="344">
      <formula>OR(TEXT($J8,"jj/mm")="01/01",TEXT($J8,"jj/mm")="01/11",TEXT($J8,"jj/mm")="11/11",TEXT($J8,"jj/mm")="14/07",TEXT($J8,"jj/mm")="15/08",TEXT($J8,"jj/mm")="01/05",TEXT($J8,"jj/mm")="25/12",TEXT($J8,"jj/mm")="08/05")</formula>
    </cfRule>
    <cfRule type="expression" dxfId="302" priority="369">
      <formula>OR(TEXT(J8,"jj/mm")="01/01",TEXT(J8,"jj/mm")="01/11",TEXT(J8,"jj/mm")="11/11",TEXT(J8,"jj/mm")="14/07",TEXT(J8,"jj/mm")="15/08",TEXT(J8,"jj/mm")="01/05",TEXT(J8,"jj/mm")="25/12",TEXT(J8,"jj/mm")="08/05")</formula>
    </cfRule>
    <cfRule type="expression" dxfId="301" priority="370">
      <formula>WEEKDAY(J8,2)=7</formula>
    </cfRule>
  </conditionalFormatting>
  <conditionalFormatting sqref="R7:U17 R22:U37 S18:U21">
    <cfRule type="expression" dxfId="300" priority="337">
      <formula>OR(TEXT($Q7,"jj/mm")="01/01",TEXT($Q7,"jj/mm")="01/11",TEXT($Q7,"jj/mm")="11/11",TEXT($Q7,"jj/mm")="14/07",TEXT($Q7,"jj/mm")="15/08",TEXT($Q7,"jj/mm")="01/05",TEXT($Q7,"jj/mm")="25/12",TEXT($Q7,"jj/mm")="08/05")</formula>
    </cfRule>
    <cfRule type="expression" dxfId="299" priority="338">
      <formula>WEEKDAY($Q7,2)=7</formula>
    </cfRule>
  </conditionalFormatting>
  <conditionalFormatting sqref="R8:U17 R22:U37 S18:U21">
    <cfRule type="expression" dxfId="298" priority="365">
      <formula>OR(TEXT(Q8,"jj/mm")="01/01",TEXT(Q8,"jj/mm")="01/11",TEXT(Q8,"jj/mm")="11/11",TEXT(Q8,"jj/mm")="14/07",TEXT(Q8,"jj/mm")="15/08",TEXT(Q8,"jj/mm")="01/05",TEXT(Q8,"jj/mm")="25/12",TEXT(Q8,"jj/mm")="08/05")</formula>
    </cfRule>
    <cfRule type="expression" dxfId="297" priority="366">
      <formula>WEEKDAY(Q8,2)=7</formula>
    </cfRule>
  </conditionalFormatting>
  <conditionalFormatting sqref="Y7:AB37">
    <cfRule type="expression" dxfId="296" priority="332">
      <formula>OR(TEXT($X7,"jj/mm")="01/01",TEXT($X7,"jj/mm")="01/11",TEXT($X7,"jj/mm")="11/11",TEXT($X7,"jj/mm")="14/07",TEXT($X7,"jj/mm")="15/08",TEXT($X7,"jj/mm")="01/05",TEXT($X7,"jj/mm")="25/12",TEXT($X7,"jj/mm")="08/05")</formula>
    </cfRule>
    <cfRule type="expression" dxfId="295" priority="333">
      <formula>WEEKDAY($X7,2)=7</formula>
    </cfRule>
  </conditionalFormatting>
  <conditionalFormatting sqref="Y8:AB37">
    <cfRule type="expression" dxfId="294" priority="361">
      <formula>OR(TEXT(X8,"jj/mm")="01/01",TEXT(X8,"jj/mm")="01/11",TEXT(X8,"jj/mm")="11/11",TEXT(X8,"jj/mm")="14/07",TEXT(X8,"jj/mm")="15/08",TEXT(X8,"jj/mm")="01/05",TEXT(X8,"jj/mm")="25/12",TEXT(X8,"jj/mm")="08/05")</formula>
    </cfRule>
    <cfRule type="expression" dxfId="293" priority="362">
      <formula>WEEKDAY(X8,2)=7</formula>
    </cfRule>
  </conditionalFormatting>
  <conditionalFormatting sqref="AF7:AI20 AF32:AI37 AG29:AI31 AF22:AI28 AG21:AI21">
    <cfRule type="expression" dxfId="292" priority="327">
      <formula>OR(TEXT($AE7,"jj/mm")="01/01",TEXT($AE7,"jj/mm")="01/11",TEXT($AE7,"jj/mm")="11/11",TEXT($AE7,"jj/mm")="14/07",TEXT($AE7,"jj/mm")="15/08",TEXT($AE7,"jj/mm")="01/05",TEXT($AE7,"jj/mm")="25/12",TEXT($AE7,"jj/mm")="08/05")</formula>
    </cfRule>
    <cfRule type="expression" dxfId="291" priority="328">
      <formula>WEEKDAY($AE7,2)=7</formula>
    </cfRule>
  </conditionalFormatting>
  <conditionalFormatting sqref="J7:J35">
    <cfRule type="expression" dxfId="290" priority="355">
      <formula>OR(TEXT(J7,"jj/mm")="01/01",TEXT(J7,"jj/mm")="01/11",TEXT(J7,"jj/mm")="11/11",TEXT(J7,"jj/mm")="14/07",TEXT(J7,"jj/mm")="15/08",TEXT(J7,"jj/mm")="01/05",TEXT(J7,"jj/mm")="25/12",TEXT(J7,"jj/mm")="08/05")</formula>
    </cfRule>
    <cfRule type="expression" dxfId="289" priority="356">
      <formula>WEEKDAY(J7,2)=7</formula>
    </cfRule>
  </conditionalFormatting>
  <conditionalFormatting sqref="Q7:Q37">
    <cfRule type="expression" dxfId="288" priority="353">
      <formula>OR(TEXT(Q7,"jj/mm")="01/01",TEXT(Q7,"jj/mm")="01/11",TEXT(Q7,"jj/mm")="11/11",TEXT(Q7,"jj/mm")="14/07",TEXT(Q7,"jj/mm")="15/08",TEXT(Q7,"jj/mm")="01/05",TEXT(Q7,"jj/mm")="25/12",TEXT(Q7,"jj/mm")="08/05")</formula>
    </cfRule>
    <cfRule type="expression" dxfId="287" priority="354">
      <formula>WEEKDAY(Q7,2)=7</formula>
    </cfRule>
  </conditionalFormatting>
  <conditionalFormatting sqref="X7:X37">
    <cfRule type="expression" dxfId="286" priority="351">
      <formula>OR(TEXT(X7,"jj/mm")="01/01",TEXT(X7,"jj/mm")="01/11",TEXT(X7,"jj/mm")="11/11",TEXT(X7,"jj/mm")="14/07",TEXT(X7,"jj/mm")="15/08",TEXT(X7,"jj/mm")="01/05",TEXT(X7,"jj/mm")="25/12",TEXT(X7,"jj/mm")="08/05")</formula>
    </cfRule>
    <cfRule type="expression" dxfId="285" priority="352">
      <formula>WEEKDAY(X7,2)=7</formula>
    </cfRule>
  </conditionalFormatting>
  <conditionalFormatting sqref="AE7:AE37">
    <cfRule type="expression" dxfId="284" priority="349">
      <formula>OR(TEXT(AE7,"jj/mm")="01/01",TEXT(AE7,"jj/mm")="01/11",TEXT(AE7,"jj/mm")="11/11",TEXT(AE7,"jj/mm")="14/07",TEXT(AE7,"jj/mm")="15/08",TEXT(AE7,"jj/mm")="01/05",TEXT(AE7,"jj/mm")="25/12",TEXT(AE7,"jj/mm")="08/05")</formula>
    </cfRule>
    <cfRule type="expression" dxfId="283" priority="350">
      <formula>WEEKDAY(AE7,2)=7</formula>
    </cfRule>
  </conditionalFormatting>
  <conditionalFormatting sqref="K7:K35 M7:N35">
    <cfRule type="expression" dxfId="282" priority="346">
      <formula>WEEKDAY($J7,2)=7</formula>
    </cfRule>
  </conditionalFormatting>
  <conditionalFormatting sqref="E7:E37">
    <cfRule type="expression" dxfId="281" priority="375">
      <formula>E7&lt;&gt;""</formula>
    </cfRule>
  </conditionalFormatting>
  <conditionalFormatting sqref="K7:K35">
    <cfRule type="expression" dxfId="280" priority="348">
      <formula>K7&lt;&gt;""</formula>
    </cfRule>
  </conditionalFormatting>
  <conditionalFormatting sqref="M7:M35">
    <cfRule type="expression" dxfId="279" priority="371">
      <formula>M7&lt;&gt;""</formula>
    </cfRule>
  </conditionalFormatting>
  <conditionalFormatting sqref="R7:R17 R22:R37">
    <cfRule type="expression" dxfId="278" priority="368">
      <formula>R7&lt;&gt;""</formula>
    </cfRule>
  </conditionalFormatting>
  <conditionalFormatting sqref="S7:S37">
    <cfRule type="expression" dxfId="277" priority="367">
      <formula>S7&lt;&gt;""</formula>
    </cfRule>
  </conditionalFormatting>
  <conditionalFormatting sqref="T7:T37">
    <cfRule type="expression" dxfId="276" priority="343">
      <formula>T7&lt;&gt;""</formula>
    </cfRule>
  </conditionalFormatting>
  <conditionalFormatting sqref="S7:U37">
    <cfRule type="expression" dxfId="275" priority="341">
      <formula>OR(TEXT(R7,"jj/mm")="01/01",TEXT(R7,"jj/mm")="01/11",TEXT(R7,"jj/mm")="11/11",TEXT(R7,"jj/mm")="14/07",TEXT(R7,"jj/mm")="15/08",TEXT(R7,"jj/mm")="01/05",TEXT(R7,"jj/mm")="25/12",TEXT(R7,"jj/mm")="08/05")</formula>
    </cfRule>
    <cfRule type="expression" dxfId="274" priority="342">
      <formula>WEEKDAY(R7,2)=7</formula>
    </cfRule>
  </conditionalFormatting>
  <conditionalFormatting sqref="Y7:Y37">
    <cfRule type="expression" dxfId="273" priority="364">
      <formula>Y7&lt;&gt;""</formula>
    </cfRule>
  </conditionalFormatting>
  <conditionalFormatting sqref="Z7:Z37">
    <cfRule type="expression" dxfId="272" priority="363">
      <formula>Z7&lt;&gt;""</formula>
    </cfRule>
  </conditionalFormatting>
  <conditionalFormatting sqref="Z7:AB37">
    <cfRule type="expression" dxfId="271" priority="334">
      <formula>OR(TEXT(Y7,"jj/mm")="01/01",TEXT(Y7,"jj/mm")="01/11",TEXT(Y7,"jj/mm")="11/11",TEXT(Y7,"jj/mm")="14/07",TEXT(Y7,"jj/mm")="15/08",TEXT(Y7,"jj/mm")="01/05",TEXT(Y7,"jj/mm")="25/12",TEXT(Y7,"jj/mm")="08/05")</formula>
    </cfRule>
    <cfRule type="expression" dxfId="270" priority="335">
      <formula>WEEKDAY(Y7,2)=7</formula>
    </cfRule>
  </conditionalFormatting>
  <conditionalFormatting sqref="AA7:AA37">
    <cfRule type="expression" dxfId="269" priority="336">
      <formula>AA7&lt;&gt;""</formula>
    </cfRule>
  </conditionalFormatting>
  <conditionalFormatting sqref="AF7:AF20 AF32:AF37 AF22:AF28">
    <cfRule type="expression" dxfId="268" priority="360">
      <formula>AF7&lt;&gt;""</formula>
    </cfRule>
  </conditionalFormatting>
  <conditionalFormatting sqref="AG7:AG37">
    <cfRule type="expression" dxfId="267" priority="359">
      <formula>AG7&lt;&gt;""</formula>
    </cfRule>
  </conditionalFormatting>
  <conditionalFormatting sqref="AG7:AI37">
    <cfRule type="expression" dxfId="266" priority="329">
      <formula>OR(TEXT(AF7,"jj/mm")="01/01",TEXT(AF7,"jj/mm")="01/11",TEXT(AF7,"jj/mm")="11/11",TEXT(AF7,"jj/mm")="14/07",TEXT(AF7,"jj/mm")="15/08",TEXT(AF7,"jj/mm")="01/05",TEXT(AF7,"jj/mm")="25/12",TEXT(AF7,"jj/mm")="08/05")</formula>
    </cfRule>
    <cfRule type="expression" dxfId="265" priority="330">
      <formula>WEEKDAY(AF7,2)=7</formula>
    </cfRule>
  </conditionalFormatting>
  <conditionalFormatting sqref="AH7:AH37">
    <cfRule type="expression" dxfId="264" priority="331">
      <formula>AH7&lt;&gt;""</formula>
    </cfRule>
  </conditionalFormatting>
  <conditionalFormatting sqref="K7:K35 M7:N35">
    <cfRule type="expression" dxfId="263" priority="215">
      <formula>OR(TEXT(J7,"jj/mm")="01/01",TEXT(J7,"jj/mm")="01/11",TEXT(J7,"jj/mm")="11/11",TEXT(J7,"jj/mm")="14/07",TEXT(J7,"jj/mm")="15/08",TEXT(J7,"jj/mm")="01/05",TEXT(J7,"jj/mm")="25/12",TEXT(J7,"jj/mm")="08/05")</formula>
    </cfRule>
    <cfRule type="expression" dxfId="262" priority="216">
      <formula>WEEKDAY(J7,2)=7</formula>
    </cfRule>
  </conditionalFormatting>
  <conditionalFormatting sqref="L7:L35">
    <cfRule type="expression" dxfId="261" priority="214">
      <formula>L7&lt;&gt;""</formula>
    </cfRule>
  </conditionalFormatting>
  <conditionalFormatting sqref="K7:N35">
    <cfRule type="expression" dxfId="260" priority="210">
      <formula>OR(TEXT($J7,"jj/mm")="01/01",TEXT($J7,"jj/mm")="01/11",TEXT($J7,"jj/mm")="11/11",TEXT($J7,"jj/mm")="14/07",TEXT($J7,"jj/mm")="15/08",TEXT($J7,"jj/mm")="01/05",TEXT($J7,"jj/mm")="25/12",TEXT($J7,"jj/mm")="08/05")</formula>
    </cfRule>
    <cfRule type="expression" dxfId="259" priority="211">
      <formula>WEEKDAY($J7,2)=7</formula>
    </cfRule>
  </conditionalFormatting>
  <conditionalFormatting sqref="L7:N35">
    <cfRule type="expression" dxfId="258" priority="212">
      <formula>OR(TEXT(K7,"jj/mm")="01/01",TEXT(K7,"jj/mm")="01/11",TEXT(K7,"jj/mm")="11/11",TEXT(K7,"jj/mm")="14/07",TEXT(K7,"jj/mm")="15/08",TEXT(K7,"jj/mm")="01/05",TEXT(K7,"jj/mm")="25/12",TEXT(K7,"jj/mm")="08/05")</formula>
    </cfRule>
    <cfRule type="expression" dxfId="257" priority="213">
      <formula>WEEKDAY(K7,2)=7</formula>
    </cfRule>
  </conditionalFormatting>
  <conditionalFormatting sqref="D7:D37">
    <cfRule type="expression" dxfId="256" priority="340">
      <formula>D7&lt;&gt;""</formula>
    </cfRule>
  </conditionalFormatting>
  <conditionalFormatting sqref="E7:G37">
    <cfRule type="expression" dxfId="255" priority="180">
      <formula>OR(TEXT($D7,"jj/mm")="01/01",TEXT($D7,"jj/mm")="01/11",TEXT($D7,"jj/mm")="11/11",TEXT($D7,"jj/mm")="14/07",TEXT($D7,"jj/mm")="15/08",TEXT($D7,"jj/mm")="01/05",TEXT($D7,"jj/mm")="25/12",TEXT($D7,"jj/mm")="08/05")</formula>
    </cfRule>
    <cfRule type="expression" dxfId="254" priority="181">
      <formula>WEEKDAY($D7,2)=7</formula>
    </cfRule>
  </conditionalFormatting>
  <conditionalFormatting sqref="F7:F37">
    <cfRule type="expression" dxfId="253" priority="339">
      <formula>F7&lt;&gt;""</formula>
    </cfRule>
  </conditionalFormatting>
  <conditionalFormatting sqref="AM7:AP17 AM21:AP36 AN18:AP20">
    <cfRule type="expression" dxfId="252" priority="169">
      <formula>OR(TEXT($AL7,"jj/mm")="01/01",TEXT($AL7,"jj/mm")="01/11",TEXT($AL7,"jj/mm")="11/11",TEXT($AL7,"jj/mm")="14/07",TEXT($AL7,"jj/mm")="15/08",TEXT($AL7,"jj/mm")="01/05",TEXT($AL7,"jj/mm")="25/12",TEXT($AL7,"jj/mm")="08/05")</formula>
    </cfRule>
    <cfRule type="expression" dxfId="251" priority="170">
      <formula>WEEKDAY($AL7,2)=7</formula>
    </cfRule>
  </conditionalFormatting>
  <conditionalFormatting sqref="AL7:AL36">
    <cfRule type="expression" dxfId="250" priority="174">
      <formula>OR(TEXT(AL7,"jj/mm")="01/01",TEXT(AL7,"jj/mm")="01/11",TEXT(AL7,"jj/mm")="11/11",TEXT(AL7,"jj/mm")="14/07",TEXT(AL7,"jj/mm")="15/08",TEXT(AL7,"jj/mm")="01/05",TEXT(AL7,"jj/mm")="25/12",TEXT(AL7,"jj/mm")="08/05")</formula>
    </cfRule>
    <cfRule type="expression" dxfId="249" priority="175">
      <formula>WEEKDAY(AL7,2)=7</formula>
    </cfRule>
  </conditionalFormatting>
  <conditionalFormatting sqref="AM7:AM17 AM21:AM36">
    <cfRule type="expression" dxfId="248" priority="177">
      <formula>AM7&lt;&gt;""</formula>
    </cfRule>
  </conditionalFormatting>
  <conditionalFormatting sqref="AN7:AN36">
    <cfRule type="expression" dxfId="247" priority="176">
      <formula>AN7&lt;&gt;""</formula>
    </cfRule>
  </conditionalFormatting>
  <conditionalFormatting sqref="AN7:AP36">
    <cfRule type="expression" dxfId="246" priority="171">
      <formula>OR(TEXT(AM7,"jj/mm")="01/01",TEXT(AM7,"jj/mm")="01/11",TEXT(AM7,"jj/mm")="11/11",TEXT(AM7,"jj/mm")="14/07",TEXT(AM7,"jj/mm")="15/08",TEXT(AM7,"jj/mm")="01/05",TEXT(AM7,"jj/mm")="25/12",TEXT(AM7,"jj/mm")="08/05")</formula>
    </cfRule>
    <cfRule type="expression" dxfId="245" priority="172">
      <formula>WEEKDAY(AM7,2)=7</formula>
    </cfRule>
  </conditionalFormatting>
  <conditionalFormatting sqref="AO7:AO36">
    <cfRule type="expression" dxfId="244" priority="173">
      <formula>AO7&lt;&gt;""</formula>
    </cfRule>
  </conditionalFormatting>
  <conditionalFormatting sqref="AS7:AS36">
    <cfRule type="expression" dxfId="243" priority="154">
      <formula>OR(TEXT(AS7,"jj/mm")="01/01",TEXT(AS7,"jj/mm")="01/11",TEXT(AS7,"jj/mm")="11/11",TEXT(AS7,"jj/mm")="14/07",TEXT(AS7,"jj/mm")="15/08",TEXT(AS7,"jj/mm")="01/05",TEXT(AS7,"jj/mm")="25/12",TEXT(AS7,"jj/mm")="08/05")</formula>
    </cfRule>
    <cfRule type="expression" dxfId="242" priority="155">
      <formula>WEEKDAY(AS7,2)=7</formula>
    </cfRule>
  </conditionalFormatting>
  <conditionalFormatting sqref="AT7:AT37">
    <cfRule type="expression" dxfId="241" priority="157">
      <formula>AT7&lt;&gt;""</formula>
    </cfRule>
  </conditionalFormatting>
  <conditionalFormatting sqref="AU7:AU37">
    <cfRule type="expression" dxfId="240" priority="156">
      <formula>AU7&lt;&gt;""</formula>
    </cfRule>
  </conditionalFormatting>
  <conditionalFormatting sqref="AU7:AW10 AU18:AW37 AU17 AW17 AU12:AW16 AU11 AW11">
    <cfRule type="expression" dxfId="239" priority="151">
      <formula>OR(TEXT(AT7,"jj/mm")="01/01",TEXT(AT7,"jj/mm")="01/11",TEXT(AT7,"jj/mm")="11/11",TEXT(AT7,"jj/mm")="14/07",TEXT(AT7,"jj/mm")="15/08",TEXT(AT7,"jj/mm")="01/05",TEXT(AT7,"jj/mm")="25/12",TEXT(AT7,"jj/mm")="08/05")</formula>
    </cfRule>
    <cfRule type="expression" dxfId="238" priority="152">
      <formula>WEEKDAY(AT7,2)=7</formula>
    </cfRule>
  </conditionalFormatting>
  <conditionalFormatting sqref="AV7:AV10 AV18:AV37 AV12:AV16">
    <cfRule type="expression" dxfId="237" priority="153">
      <formula>AV7&lt;&gt;""</formula>
    </cfRule>
  </conditionalFormatting>
  <conditionalFormatting sqref="AS37">
    <cfRule type="expression" dxfId="236" priority="145">
      <formula>OR(TEXT(AS37,"jj/mm")="01/01",TEXT(AS37,"jj/mm")="01/11",TEXT(AS37,"jj/mm")="11/11",TEXT(AS37,"jj/mm")="14/07",TEXT(AS37,"jj/mm")="15/08",TEXT(AS37,"jj/mm")="01/05",TEXT(AS37,"jj/mm")="25/12",TEXT(AS37,"jj/mm")="08/05")</formula>
    </cfRule>
    <cfRule type="expression" dxfId="235" priority="146">
      <formula>WEEKDAY(AS37,2)=7</formula>
    </cfRule>
  </conditionalFormatting>
  <conditionalFormatting sqref="AT7:AW10 AT18:AW37 AT17:AU17 AW17 AT12:AW16 AT11:AU11 AW11">
    <cfRule type="expression" dxfId="234" priority="149">
      <formula>OR(TEXT($AS7,"jj/mm")="01/01",TEXT($AS7,"jj/mm")="01/11",TEXT($AS7,"jj/mm")="11/11",TEXT($AS7,"jj/mm")="14/07",TEXT($AS7,"jj/mm")="15/08",TEXT($AS7,"jj/mm")="01/05",TEXT($AS7,"jj/mm")="25/12",TEXT($AS7,"jj/mm")="08/05")</formula>
    </cfRule>
    <cfRule type="expression" dxfId="233" priority="150">
      <formula>WEEKDAY($AS7,2)=7</formula>
    </cfRule>
  </conditionalFormatting>
  <conditionalFormatting sqref="AZ7:AZ36">
    <cfRule type="expression" dxfId="232" priority="136">
      <formula>OR(TEXT(AZ7,"jj/mm")="01/01",TEXT(AZ7,"jj/mm")="01/11",TEXT(AZ7,"jj/mm")="11/11",TEXT(AZ7,"jj/mm")="14/07",TEXT(AZ7,"jj/mm")="15/08",TEXT(AZ7,"jj/mm")="01/05",TEXT(AZ7,"jj/mm")="25/12",TEXT(AZ7,"jj/mm")="08/05")</formula>
    </cfRule>
    <cfRule type="expression" dxfId="231" priority="137">
      <formula>WEEKDAY(AZ7,2)=7</formula>
    </cfRule>
  </conditionalFormatting>
  <conditionalFormatting sqref="BA7:BA25 BA28:BA37">
    <cfRule type="expression" dxfId="230" priority="139">
      <formula>BA7&lt;&gt;""</formula>
    </cfRule>
  </conditionalFormatting>
  <conditionalFormatting sqref="BB7:BB36">
    <cfRule type="expression" dxfId="229" priority="138">
      <formula>BB7&lt;&gt;""</formula>
    </cfRule>
  </conditionalFormatting>
  <conditionalFormatting sqref="BB7:BD36">
    <cfRule type="expression" dxfId="228" priority="133">
      <formula>OR(TEXT(BA7,"jj/mm")="01/01",TEXT(BA7,"jj/mm")="01/11",TEXT(BA7,"jj/mm")="11/11",TEXT(BA7,"jj/mm")="14/07",TEXT(BA7,"jj/mm")="15/08",TEXT(BA7,"jj/mm")="01/05",TEXT(BA7,"jj/mm")="25/12",TEXT(BA7,"jj/mm")="08/05")</formula>
    </cfRule>
    <cfRule type="expression" dxfId="227" priority="134">
      <formula>WEEKDAY(BA7,2)=7</formula>
    </cfRule>
  </conditionalFormatting>
  <conditionalFormatting sqref="BC7:BC36">
    <cfRule type="expression" dxfId="226" priority="135">
      <formula>BC7&lt;&gt;""</formula>
    </cfRule>
  </conditionalFormatting>
  <conditionalFormatting sqref="BG7:BG36">
    <cfRule type="expression" dxfId="225" priority="118">
      <formula>OR(TEXT(BG7,"jj/mm")="01/01",TEXT(BG7,"jj/mm")="01/11",TEXT(BG7,"jj/mm")="11/11",TEXT(BG7,"jj/mm")="14/07",TEXT(BG7,"jj/mm")="15/08",TEXT(BG7,"jj/mm")="01/05",TEXT(BG7,"jj/mm")="25/12",TEXT(BG7,"jj/mm")="08/05")</formula>
    </cfRule>
    <cfRule type="expression" dxfId="224" priority="119">
      <formula>WEEKDAY(BG7,2)=7</formula>
    </cfRule>
  </conditionalFormatting>
  <conditionalFormatting sqref="BI7:BI36">
    <cfRule type="expression" dxfId="223" priority="120">
      <formula>BI7&lt;&gt;""</formula>
    </cfRule>
  </conditionalFormatting>
  <conditionalFormatting sqref="BI7:BK36">
    <cfRule type="expression" dxfId="222" priority="115">
      <formula>OR(TEXT(BH7,"jj/mm")="01/01",TEXT(BH7,"jj/mm")="01/11",TEXT(BH7,"jj/mm")="11/11",TEXT(BH7,"jj/mm")="14/07",TEXT(BH7,"jj/mm")="15/08",TEXT(BH7,"jj/mm")="01/05",TEXT(BH7,"jj/mm")="25/12",TEXT(BH7,"jj/mm")="08/05")</formula>
    </cfRule>
    <cfRule type="expression" dxfId="221" priority="116">
      <formula>WEEKDAY(BH7,2)=7</formula>
    </cfRule>
  </conditionalFormatting>
  <conditionalFormatting sqref="BJ7:BJ36">
    <cfRule type="expression" dxfId="220" priority="117">
      <formula>BJ7&lt;&gt;""</formula>
    </cfRule>
  </conditionalFormatting>
  <conditionalFormatting sqref="BH8:BK36 BI7:BK7">
    <cfRule type="expression" dxfId="219" priority="113">
      <formula>OR(TEXT($BG7,"jj/mm")="01/01",TEXT($BG7,"jj/mm")="01/11",TEXT($BG7,"jj/mm")="11/11",TEXT($BG7,"jj/mm")="14/07",TEXT($BG7,"jj/mm")="15/08",TEXT($BG7,"jj/mm")="01/05",TEXT($BG7,"jj/mm")="25/12",TEXT($BG7,"jj/mm")="08/05")</formula>
    </cfRule>
    <cfRule type="expression" dxfId="218" priority="114">
      <formula>WEEKDAY($BG7,2)=7</formula>
    </cfRule>
  </conditionalFormatting>
  <conditionalFormatting sqref="BH37:BO37">
    <cfRule type="expression" dxfId="217" priority="82">
      <formula>OR(TEXT($X37,"jj/mm")="01/01",TEXT($X37,"jj/mm")="01/11",TEXT($X37,"jj/mm")="11/11",TEXT($X37,"jj/mm")="14/07",TEXT($X37,"jj/mm")="15/08",TEXT($X37,"jj/mm")="01/05",TEXT($X37,"jj/mm")="25/12",TEXT($X37,"jj/mm")="08/05")</formula>
    </cfRule>
    <cfRule type="expression" dxfId="216" priority="83">
      <formula>WEEKDAY($X37,2)=7</formula>
    </cfRule>
  </conditionalFormatting>
  <conditionalFormatting sqref="BH37:BO37">
    <cfRule type="expression" dxfId="215" priority="89">
      <formula>OR(TEXT(BG37,"jj/mm")="01/01",TEXT(BG37,"jj/mm")="01/11",TEXT(BG37,"jj/mm")="11/11",TEXT(BG37,"jj/mm")="14/07",TEXT(BG37,"jj/mm")="15/08",TEXT(BG37,"jj/mm")="01/05",TEXT(BG37,"jj/mm")="25/12",TEXT(BG37,"jj/mm")="08/05")</formula>
    </cfRule>
    <cfRule type="expression" dxfId="214" priority="90">
      <formula>WEEKDAY(BG37,2)=7</formula>
    </cfRule>
  </conditionalFormatting>
  <conditionalFormatting sqref="BH37">
    <cfRule type="expression" dxfId="213" priority="92">
      <formula>BH37&lt;&gt;""</formula>
    </cfRule>
  </conditionalFormatting>
  <conditionalFormatting sqref="BI37:BO37">
    <cfRule type="expression" dxfId="212" priority="91">
      <formula>BI37&lt;&gt;""</formula>
    </cfRule>
  </conditionalFormatting>
  <conditionalFormatting sqref="BI37:BO37">
    <cfRule type="expression" dxfId="211" priority="84">
      <formula>OR(TEXT(BH37,"jj/mm")="01/01",TEXT(BH37,"jj/mm")="01/11",TEXT(BH37,"jj/mm")="11/11",TEXT(BH37,"jj/mm")="14/07",TEXT(BH37,"jj/mm")="15/08",TEXT(BH37,"jj/mm")="01/05",TEXT(BH37,"jj/mm")="25/12",TEXT(BH37,"jj/mm")="08/05")</formula>
    </cfRule>
    <cfRule type="expression" dxfId="210" priority="85">
      <formula>WEEKDAY(BH37,2)=7</formula>
    </cfRule>
  </conditionalFormatting>
  <conditionalFormatting sqref="BA37:BD37">
    <cfRule type="expression" dxfId="209" priority="43">
      <formula>OR(TEXT($AL37,"jj/mm")="01/01",TEXT($AL37,"jj/mm")="01/11",TEXT($AL37,"jj/mm")="11/11",TEXT($AL37,"jj/mm")="14/07",TEXT($AL37,"jj/mm")="15/08",TEXT($AL37,"jj/mm")="01/05",TEXT($AL37,"jj/mm")="25/12",TEXT($AL37,"jj/mm")="08/05")</formula>
    </cfRule>
    <cfRule type="expression" dxfId="208" priority="44">
      <formula>WEEKDAY($AL37,2)=7</formula>
    </cfRule>
  </conditionalFormatting>
  <conditionalFormatting sqref="AZ37">
    <cfRule type="expression" dxfId="207" priority="48">
      <formula>OR(TEXT(AZ37,"jj/mm")="01/01",TEXT(AZ37,"jj/mm")="01/11",TEXT(AZ37,"jj/mm")="11/11",TEXT(AZ37,"jj/mm")="14/07",TEXT(AZ37,"jj/mm")="15/08",TEXT(AZ37,"jj/mm")="01/05",TEXT(AZ37,"jj/mm")="25/12",TEXT(AZ37,"jj/mm")="08/05")</formula>
    </cfRule>
    <cfRule type="expression" dxfId="206" priority="49">
      <formula>WEEKDAY(AZ37,2)=7</formula>
    </cfRule>
  </conditionalFormatting>
  <conditionalFormatting sqref="BB37">
    <cfRule type="expression" dxfId="205" priority="50">
      <formula>BB37&lt;&gt;""</formula>
    </cfRule>
  </conditionalFormatting>
  <conditionalFormatting sqref="BB37:BD37">
    <cfRule type="expression" dxfId="204" priority="45">
      <formula>OR(TEXT(BA37,"jj/mm")="01/01",TEXT(BA37,"jj/mm")="01/11",TEXT(BA37,"jj/mm")="11/11",TEXT(BA37,"jj/mm")="14/07",TEXT(BA37,"jj/mm")="15/08",TEXT(BA37,"jj/mm")="01/05",TEXT(BA37,"jj/mm")="25/12",TEXT(BA37,"jj/mm")="08/05")</formula>
    </cfRule>
    <cfRule type="expression" dxfId="203" priority="46">
      <formula>WEEKDAY(BA37,2)=7</formula>
    </cfRule>
  </conditionalFormatting>
  <conditionalFormatting sqref="BC37">
    <cfRule type="expression" dxfId="202" priority="47">
      <formula>BC37&lt;&gt;""</formula>
    </cfRule>
  </conditionalFormatting>
  <conditionalFormatting sqref="BH7:BH36">
    <cfRule type="expression" dxfId="201" priority="28">
      <formula>BH7&lt;&gt;""</formula>
    </cfRule>
  </conditionalFormatting>
  <conditionalFormatting sqref="BH7:BK36">
    <cfRule type="expression" dxfId="200" priority="26">
      <formula>OR(TEXT($BG7,"jj/mm")="01/01",TEXT($BG7,"jj/mm")="01/11",TEXT($BG7,"jj/mm")="11/11",TEXT($BG7,"jj/mm")="14/07",TEXT($BG7,"jj/mm")="15/08",TEXT($BG7,"jj/mm")="01/05",TEXT($BG7,"jj/mm")="25/12",TEXT($BG7,"jj/mm")="08/05")</formula>
    </cfRule>
    <cfRule type="expression" dxfId="199" priority="27">
      <formula>WEEKDAY($BG7,2)=7</formula>
    </cfRule>
  </conditionalFormatting>
  <conditionalFormatting sqref="BA7:BD25 BA28:BD37 BB26:BD27">
    <cfRule type="expression" dxfId="198" priority="131">
      <formula>OR(TEXT($AZ7,"jj/mm")="01/01",TEXT($AZ7,"jj/mm")="01/11",TEXT($AZ7,"jj/mm")="11/11",TEXT($AZ7,"jj/mm")="14/07",TEXT($AZ7,"jj/mm")="15/08",TEXT($AZ7,"jj/mm")="01/05",TEXT($AZ7,"jj/mm")="25/12",TEXT($AZ7,"jj/mm")="08/05")</formula>
    </cfRule>
    <cfRule type="expression" dxfId="197" priority="132">
      <formula>WEEKDAY($AZ7,2)=7</formula>
    </cfRule>
  </conditionalFormatting>
  <conditionalFormatting sqref="AV17">
    <cfRule type="expression" dxfId="196" priority="8">
      <formula>OR(TEXT(AU17,"jj/mm")="01/01",TEXT(AU17,"jj/mm")="01/11",TEXT(AU17,"jj/mm")="11/11",TEXT(AU17,"jj/mm")="14/07",TEXT(AU17,"jj/mm")="15/08",TEXT(AU17,"jj/mm")="01/05",TEXT(AU17,"jj/mm")="25/12",TEXT(AU17,"jj/mm")="08/05")</formula>
    </cfRule>
    <cfRule type="expression" dxfId="195" priority="9">
      <formula>WEEKDAY(AU17,2)=7</formula>
    </cfRule>
  </conditionalFormatting>
  <conditionalFormatting sqref="AV17">
    <cfRule type="expression" dxfId="194" priority="10">
      <formula>AV17&lt;&gt;""</formula>
    </cfRule>
  </conditionalFormatting>
  <conditionalFormatting sqref="AV17">
    <cfRule type="expression" dxfId="193" priority="6">
      <formula>OR(TEXT($AS17,"jj/mm")="01/01",TEXT($AS17,"jj/mm")="01/11",TEXT($AS17,"jj/mm")="11/11",TEXT($AS17,"jj/mm")="14/07",TEXT($AS17,"jj/mm")="15/08",TEXT($AS17,"jj/mm")="01/05",TEXT($AS17,"jj/mm")="25/12",TEXT($AS17,"jj/mm")="08/05")</formula>
    </cfRule>
    <cfRule type="expression" dxfId="192" priority="7">
      <formula>WEEKDAY($AS17,2)=7</formula>
    </cfRule>
  </conditionalFormatting>
  <conditionalFormatting sqref="AV11">
    <cfRule type="expression" dxfId="191" priority="3">
      <formula>OR(TEXT(AU11,"jj/mm")="01/01",TEXT(AU11,"jj/mm")="01/11",TEXT(AU11,"jj/mm")="11/11",TEXT(AU11,"jj/mm")="14/07",TEXT(AU11,"jj/mm")="15/08",TEXT(AU11,"jj/mm")="01/05",TEXT(AU11,"jj/mm")="25/12",TEXT(AU11,"jj/mm")="08/05")</formula>
    </cfRule>
    <cfRule type="expression" dxfId="190" priority="4">
      <formula>WEEKDAY(AU11,2)=7</formula>
    </cfRule>
  </conditionalFormatting>
  <conditionalFormatting sqref="AV11">
    <cfRule type="expression" dxfId="189" priority="5">
      <formula>AV11&lt;&gt;""</formula>
    </cfRule>
  </conditionalFormatting>
  <conditionalFormatting sqref="AV11">
    <cfRule type="expression" dxfId="188" priority="1">
      <formula>OR(TEXT($AS11,"jj/mm")="01/01",TEXT($AS11,"jj/mm")="01/11",TEXT($AS11,"jj/mm")="11/11",TEXT($AS11,"jj/mm")="14/07",TEXT($AS11,"jj/mm")="15/08",TEXT($AS11,"jj/mm")="01/05",TEXT($AS11,"jj/mm")="25/12",TEXT($AS11,"jj/mm")="08/05")</formula>
    </cfRule>
    <cfRule type="expression" dxfId="187" priority="2">
      <formula>WEEKDAY($AS11,2)=7</formula>
    </cfRule>
  </conditionalFormatting>
  <printOptions horizontalCentered="1" verticalCentered="1"/>
  <pageMargins left="0.15748031496062992" right="0.19685039370078741" top="0.15748031496062992" bottom="0.15748031496062992" header="0.15748031496062992" footer="0.15748031496062992"/>
  <pageSetup paperSize="8" scale="14" orientation="landscape" r:id="rId1"/>
  <colBreaks count="1" manualBreakCount="1">
    <brk id="49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I416"/>
  <sheetViews>
    <sheetView view="pageBreakPreview" zoomScale="85" zoomScaleNormal="100" zoomScaleSheetLayoutView="85" workbookViewId="0">
      <pane xSplit="1" topLeftCell="D1" activePane="topRight" state="frozen"/>
      <selection pane="topRight" activeCell="E262" sqref="E262"/>
    </sheetView>
  </sheetViews>
  <sheetFormatPr baseColWidth="10" defaultColWidth="11.42578125" defaultRowHeight="27.75" customHeight="1" x14ac:dyDescent="0.2"/>
  <cols>
    <col min="1" max="1" width="31.85546875" style="14" customWidth="1"/>
    <col min="2" max="2" width="43.5703125" style="9" hidden="1" customWidth="1"/>
    <col min="3" max="3" width="27.42578125" style="9" hidden="1" customWidth="1"/>
    <col min="4" max="4" width="64.28515625" style="9" customWidth="1"/>
    <col min="5" max="5" width="81.5703125" style="9" bestFit="1" customWidth="1"/>
    <col min="6" max="6" width="71.5703125" style="9" customWidth="1"/>
    <col min="7" max="7" width="46.5703125" style="9" hidden="1" customWidth="1"/>
    <col min="8" max="8" width="58.7109375" style="38" hidden="1" customWidth="1"/>
    <col min="9" max="9" width="36.28515625" style="9" customWidth="1"/>
    <col min="10" max="16384" width="11.42578125" style="9"/>
  </cols>
  <sheetData>
    <row r="1" spans="1:8" ht="23.25" customHeight="1" x14ac:dyDescent="0.2">
      <c r="A1" s="5" t="s">
        <v>15</v>
      </c>
      <c r="B1" s="6">
        <v>44938</v>
      </c>
      <c r="C1" s="7"/>
      <c r="D1" s="7"/>
      <c r="E1" s="7"/>
      <c r="F1" s="8"/>
      <c r="G1" s="8"/>
      <c r="H1" s="8"/>
    </row>
    <row r="2" spans="1:8" ht="15.75" x14ac:dyDescent="0.2">
      <c r="A2" s="5" t="s">
        <v>14</v>
      </c>
      <c r="B2" s="10">
        <v>45016</v>
      </c>
      <c r="C2" s="11"/>
      <c r="D2" s="12"/>
      <c r="E2" s="12"/>
      <c r="F2" s="12"/>
      <c r="G2" s="8"/>
      <c r="H2" s="13"/>
    </row>
    <row r="3" spans="1:8" ht="31.5" x14ac:dyDescent="0.2">
      <c r="A3" s="102" t="s">
        <v>1</v>
      </c>
      <c r="B3" s="103" t="s">
        <v>4</v>
      </c>
      <c r="C3" s="103" t="s">
        <v>5</v>
      </c>
      <c r="D3" s="104" t="s">
        <v>11</v>
      </c>
      <c r="E3" s="104" t="s">
        <v>2</v>
      </c>
      <c r="F3" s="104" t="s">
        <v>35</v>
      </c>
      <c r="G3" s="9" t="s">
        <v>3</v>
      </c>
      <c r="H3" s="15" t="s">
        <v>8</v>
      </c>
    </row>
    <row r="4" spans="1:8" ht="12.75" customHeight="1" x14ac:dyDescent="0.2">
      <c r="A4" s="108">
        <v>45231</v>
      </c>
      <c r="B4" s="117"/>
      <c r="C4" s="117"/>
      <c r="D4" s="117" t="s">
        <v>17</v>
      </c>
      <c r="E4" s="117" t="s">
        <v>17</v>
      </c>
      <c r="F4" s="117" t="s">
        <v>17</v>
      </c>
      <c r="G4" s="26" t="s">
        <v>18</v>
      </c>
      <c r="H4" s="33"/>
    </row>
    <row r="5" spans="1:8" ht="12.75" customHeight="1" x14ac:dyDescent="0.2">
      <c r="A5" s="108">
        <v>45232</v>
      </c>
      <c r="B5" s="133"/>
      <c r="C5" s="133"/>
      <c r="D5" s="129"/>
      <c r="E5" s="129"/>
      <c r="F5" s="145"/>
      <c r="G5" s="29"/>
      <c r="H5" s="33"/>
    </row>
    <row r="6" spans="1:8" ht="12.75" customHeight="1" x14ac:dyDescent="0.2">
      <c r="A6" s="108">
        <v>45233</v>
      </c>
      <c r="B6" s="137"/>
      <c r="C6" s="133"/>
      <c r="D6" s="129"/>
      <c r="E6" s="129"/>
      <c r="F6" s="109"/>
      <c r="G6" s="86"/>
      <c r="H6" s="33"/>
    </row>
    <row r="7" spans="1:8" ht="12.75" customHeight="1" x14ac:dyDescent="0.2">
      <c r="A7" s="108">
        <v>45234</v>
      </c>
      <c r="B7" s="133"/>
      <c r="C7" s="133"/>
      <c r="D7" s="129"/>
      <c r="E7" s="129"/>
      <c r="F7" s="145"/>
      <c r="G7" s="29"/>
      <c r="H7" s="33"/>
    </row>
    <row r="8" spans="1:8" ht="12.75" customHeight="1" x14ac:dyDescent="0.2">
      <c r="A8" s="112">
        <v>45235</v>
      </c>
      <c r="B8" s="144"/>
      <c r="C8" s="144"/>
      <c r="D8" s="130"/>
      <c r="E8" s="113"/>
      <c r="F8" s="113"/>
      <c r="G8" s="27"/>
      <c r="H8" s="83"/>
    </row>
    <row r="9" spans="1:8" ht="12.75" customHeight="1" x14ac:dyDescent="0.2">
      <c r="A9" s="105">
        <v>45236</v>
      </c>
      <c r="B9" s="115"/>
      <c r="C9" s="115"/>
      <c r="D9" s="126"/>
      <c r="E9" s="115"/>
      <c r="F9" s="115"/>
      <c r="G9" s="68"/>
      <c r="H9" s="70"/>
    </row>
    <row r="10" spans="1:8" ht="12.75" customHeight="1" x14ac:dyDescent="0.2">
      <c r="A10" s="108">
        <v>45237</v>
      </c>
      <c r="B10" s="104"/>
      <c r="C10" s="104"/>
      <c r="D10" s="131"/>
      <c r="E10" s="110"/>
      <c r="F10" s="109"/>
      <c r="H10" s="66"/>
    </row>
    <row r="11" spans="1:8" ht="12.75" customHeight="1" x14ac:dyDescent="0.2">
      <c r="A11" s="108">
        <v>45238</v>
      </c>
      <c r="B11" s="118"/>
      <c r="C11" s="118"/>
      <c r="D11" s="146"/>
      <c r="E11" s="110"/>
      <c r="H11" s="19"/>
    </row>
    <row r="12" spans="1:8" ht="48.75" customHeight="1" x14ac:dyDescent="0.2">
      <c r="A12" s="108">
        <v>45239</v>
      </c>
      <c r="B12" s="137"/>
      <c r="C12" s="118"/>
      <c r="D12" s="109"/>
      <c r="E12" s="109"/>
      <c r="F12" s="109"/>
      <c r="G12" s="69"/>
      <c r="H12" s="33"/>
    </row>
    <row r="13" spans="1:8" ht="48.75" customHeight="1" x14ac:dyDescent="0.2">
      <c r="A13" s="108">
        <v>45240</v>
      </c>
      <c r="B13" s="117"/>
      <c r="C13" s="117"/>
      <c r="D13" s="146"/>
      <c r="E13" s="117"/>
      <c r="F13" s="402" t="s">
        <v>105</v>
      </c>
      <c r="G13" s="86"/>
      <c r="H13" s="66"/>
    </row>
    <row r="14" spans="1:8" ht="48.75" customHeight="1" x14ac:dyDescent="0.2">
      <c r="A14" s="108">
        <v>45241</v>
      </c>
      <c r="B14" s="117"/>
      <c r="C14" s="117"/>
      <c r="D14" s="128" t="s">
        <v>17</v>
      </c>
      <c r="E14" s="117" t="s">
        <v>17</v>
      </c>
      <c r="F14" s="117" t="s">
        <v>17</v>
      </c>
      <c r="G14" s="26" t="s">
        <v>19</v>
      </c>
      <c r="H14" s="19"/>
    </row>
    <row r="15" spans="1:8" ht="48.75" customHeight="1" x14ac:dyDescent="0.2">
      <c r="A15" s="112">
        <v>45242</v>
      </c>
      <c r="B15" s="144"/>
      <c r="C15" s="144"/>
      <c r="D15" s="147"/>
      <c r="E15" s="148"/>
      <c r="F15" s="149"/>
      <c r="G15" s="27"/>
      <c r="H15" s="25"/>
    </row>
    <row r="16" spans="1:8" ht="48.75" customHeight="1" x14ac:dyDescent="0.2">
      <c r="A16" s="105">
        <v>45243</v>
      </c>
      <c r="B16" s="139"/>
      <c r="C16" s="139"/>
      <c r="D16" s="231" t="s">
        <v>121</v>
      </c>
      <c r="E16" s="110"/>
      <c r="F16" s="109"/>
      <c r="H16" s="23"/>
    </row>
    <row r="17" spans="1:8" ht="48.75" customHeight="1" x14ac:dyDescent="0.2">
      <c r="A17" s="108">
        <v>45244</v>
      </c>
      <c r="B17" s="104"/>
      <c r="C17" s="104"/>
      <c r="D17" s="142"/>
      <c r="E17" s="24"/>
      <c r="F17" s="402" t="s">
        <v>117</v>
      </c>
      <c r="H17" s="33"/>
    </row>
    <row r="18" spans="1:8" ht="48.75" customHeight="1" x14ac:dyDescent="0.2">
      <c r="A18" s="108">
        <v>45245</v>
      </c>
      <c r="B18" s="118"/>
      <c r="C18" s="118"/>
      <c r="E18" s="110"/>
      <c r="F18" s="176"/>
      <c r="H18" s="33"/>
    </row>
    <row r="19" spans="1:8" ht="48.75" customHeight="1" x14ac:dyDescent="0.2">
      <c r="A19" s="108">
        <v>45246</v>
      </c>
      <c r="B19" s="137"/>
      <c r="C19" s="118"/>
      <c r="D19" s="109"/>
      <c r="E19" s="232" t="s">
        <v>103</v>
      </c>
      <c r="F19" s="181"/>
      <c r="G19" s="18"/>
      <c r="H19" s="33"/>
    </row>
    <row r="20" spans="1:8" ht="48.75" customHeight="1" x14ac:dyDescent="0.2">
      <c r="A20" s="108">
        <v>45247</v>
      </c>
      <c r="B20" s="137"/>
      <c r="C20" s="118"/>
      <c r="D20" s="109"/>
      <c r="E20" s="129"/>
      <c r="F20" s="402" t="s">
        <v>108</v>
      </c>
      <c r="G20" s="18"/>
      <c r="H20" s="33"/>
    </row>
    <row r="21" spans="1:8" ht="48.75" customHeight="1" x14ac:dyDescent="0.2">
      <c r="A21" s="108">
        <v>45248</v>
      </c>
      <c r="B21" s="118"/>
      <c r="C21" s="118"/>
      <c r="D21" s="109"/>
      <c r="E21" s="129"/>
      <c r="F21" s="24"/>
      <c r="G21" s="18"/>
      <c r="H21" s="33"/>
    </row>
    <row r="22" spans="1:8" ht="48.75" customHeight="1" x14ac:dyDescent="0.2">
      <c r="A22" s="112">
        <v>45249</v>
      </c>
      <c r="B22" s="144"/>
      <c r="C22" s="144"/>
      <c r="D22" s="114"/>
      <c r="E22" s="113"/>
      <c r="F22" s="152"/>
      <c r="G22" s="27"/>
      <c r="H22" s="25"/>
    </row>
    <row r="23" spans="1:8" ht="48.75" customHeight="1" x14ac:dyDescent="0.2">
      <c r="A23" s="105">
        <v>45250</v>
      </c>
      <c r="B23" s="139"/>
      <c r="C23" s="139"/>
      <c r="D23" s="139"/>
      <c r="E23" s="232" t="s">
        <v>143</v>
      </c>
      <c r="F23" s="110"/>
      <c r="H23" s="23"/>
    </row>
    <row r="24" spans="1:8" ht="48.75" customHeight="1" x14ac:dyDescent="0.2">
      <c r="A24" s="108">
        <v>45251</v>
      </c>
      <c r="B24" s="104"/>
      <c r="C24" s="104"/>
      <c r="D24" s="104"/>
      <c r="E24" s="110"/>
      <c r="F24" s="110"/>
      <c r="H24" s="19"/>
    </row>
    <row r="25" spans="1:8" ht="48.75" customHeight="1" x14ac:dyDescent="0.2">
      <c r="A25" s="108">
        <v>45252</v>
      </c>
      <c r="B25" s="104"/>
      <c r="C25" s="104"/>
      <c r="D25" s="146"/>
      <c r="E25" s="24"/>
      <c r="F25" s="176"/>
      <c r="H25" s="19"/>
    </row>
    <row r="26" spans="1:8" ht="48.75" customHeight="1" x14ac:dyDescent="0.2">
      <c r="A26" s="108">
        <v>45253</v>
      </c>
      <c r="B26" s="104"/>
      <c r="C26" s="104"/>
      <c r="D26" s="104"/>
      <c r="E26" s="232" t="s">
        <v>144</v>
      </c>
      <c r="F26" s="143"/>
      <c r="G26" s="24"/>
      <c r="H26" s="19"/>
    </row>
    <row r="27" spans="1:8" ht="48.75" customHeight="1" x14ac:dyDescent="0.2">
      <c r="A27" s="108">
        <v>45254</v>
      </c>
      <c r="B27" s="104"/>
      <c r="C27" s="104"/>
      <c r="D27" s="231" t="s">
        <v>122</v>
      </c>
      <c r="E27" s="232" t="s">
        <v>64</v>
      </c>
      <c r="F27" s="176"/>
      <c r="H27" s="19"/>
    </row>
    <row r="28" spans="1:8" ht="48.75" customHeight="1" x14ac:dyDescent="0.2">
      <c r="A28" s="108">
        <v>45255</v>
      </c>
      <c r="B28" s="104"/>
      <c r="C28" s="104"/>
      <c r="D28" s="104"/>
      <c r="E28" s="110"/>
      <c r="F28" s="110"/>
      <c r="G28" s="16"/>
      <c r="H28" s="19"/>
    </row>
    <row r="29" spans="1:8" ht="48.75" customHeight="1" x14ac:dyDescent="0.2">
      <c r="A29" s="112">
        <v>45256</v>
      </c>
      <c r="B29" s="120"/>
      <c r="C29" s="120"/>
      <c r="D29" s="120"/>
      <c r="E29" s="113"/>
      <c r="F29" s="113"/>
      <c r="G29" s="27"/>
      <c r="H29" s="25"/>
    </row>
    <row r="30" spans="1:8" ht="48.75" customHeight="1" x14ac:dyDescent="0.2">
      <c r="A30" s="105">
        <v>45257</v>
      </c>
      <c r="B30" s="122"/>
      <c r="C30" s="122"/>
      <c r="D30" s="231" t="s">
        <v>54</v>
      </c>
      <c r="E30" s="232" t="s">
        <v>141</v>
      </c>
      <c r="F30" s="402" t="s">
        <v>119</v>
      </c>
      <c r="G30" s="28"/>
      <c r="H30" s="23"/>
    </row>
    <row r="31" spans="1:8" ht="48.75" customHeight="1" x14ac:dyDescent="0.2">
      <c r="A31" s="108">
        <v>45258</v>
      </c>
      <c r="B31" s="110"/>
      <c r="C31" s="110"/>
      <c r="D31" s="231" t="s">
        <v>123</v>
      </c>
      <c r="E31" s="109"/>
      <c r="F31" s="402" t="s">
        <v>118</v>
      </c>
      <c r="H31" s="19"/>
    </row>
    <row r="32" spans="1:8" ht="48.75" customHeight="1" x14ac:dyDescent="0.2">
      <c r="A32" s="108">
        <v>45259</v>
      </c>
      <c r="B32" s="110"/>
      <c r="C32" s="110"/>
      <c r="D32" s="146"/>
      <c r="E32" s="110"/>
      <c r="F32" s="176"/>
      <c r="G32" s="16"/>
      <c r="H32" s="19"/>
    </row>
    <row r="33" spans="1:9" ht="48.75" customHeight="1" x14ac:dyDescent="0.2">
      <c r="A33" s="108">
        <v>45260</v>
      </c>
      <c r="B33" s="110"/>
      <c r="C33" s="110"/>
      <c r="E33" s="232" t="s">
        <v>142</v>
      </c>
      <c r="F33" s="143"/>
      <c r="G33" s="16"/>
      <c r="H33" s="19"/>
    </row>
    <row r="34" spans="1:9" ht="48.75" customHeight="1" x14ac:dyDescent="0.2">
      <c r="A34" s="108">
        <v>45261</v>
      </c>
      <c r="B34" s="111"/>
      <c r="C34" s="111"/>
      <c r="D34" s="101"/>
      <c r="E34" s="232" t="s">
        <v>67</v>
      </c>
      <c r="F34" s="143"/>
      <c r="G34" s="16"/>
      <c r="H34" s="19"/>
    </row>
    <row r="35" spans="1:9" ht="48.75" customHeight="1" x14ac:dyDescent="0.2">
      <c r="A35" s="108">
        <v>45262</v>
      </c>
      <c r="B35" s="111"/>
      <c r="C35" s="111"/>
      <c r="D35" s="101"/>
      <c r="E35" s="110"/>
      <c r="F35" s="143"/>
      <c r="H35" s="19"/>
    </row>
    <row r="36" spans="1:9" ht="48.75" customHeight="1" x14ac:dyDescent="0.2">
      <c r="A36" s="112">
        <v>45263</v>
      </c>
      <c r="B36" s="114"/>
      <c r="C36" s="114"/>
      <c r="D36" s="114"/>
      <c r="E36" s="114"/>
      <c r="F36" s="114"/>
      <c r="G36" s="32"/>
      <c r="H36" s="25"/>
    </row>
    <row r="37" spans="1:9" ht="48.75" customHeight="1" x14ac:dyDescent="0.2">
      <c r="A37" s="105">
        <v>45264</v>
      </c>
      <c r="B37" s="107"/>
      <c r="C37" s="107"/>
      <c r="D37" s="231" t="s">
        <v>124</v>
      </c>
      <c r="E37" s="119"/>
      <c r="F37" s="402" t="s">
        <v>159</v>
      </c>
      <c r="G37" s="28"/>
      <c r="H37" s="23"/>
    </row>
    <row r="38" spans="1:9" ht="48.75" customHeight="1" x14ac:dyDescent="0.2">
      <c r="A38" s="108">
        <v>45265</v>
      </c>
      <c r="B38" s="104"/>
      <c r="C38" s="104"/>
      <c r="D38" s="109"/>
      <c r="E38" s="119"/>
      <c r="F38" s="402" t="s">
        <v>62</v>
      </c>
      <c r="G38" s="24"/>
      <c r="H38" s="19"/>
      <c r="I38" s="16"/>
    </row>
    <row r="39" spans="1:9" ht="48.75" customHeight="1" x14ac:dyDescent="0.2">
      <c r="A39" s="108">
        <v>45266</v>
      </c>
      <c r="B39" s="133"/>
      <c r="C39" s="118"/>
      <c r="D39" s="231" t="s">
        <v>53</v>
      </c>
      <c r="E39" s="119"/>
      <c r="F39" s="402" t="s">
        <v>106</v>
      </c>
      <c r="G39" s="24"/>
      <c r="H39" s="19"/>
      <c r="I39" s="16"/>
    </row>
    <row r="40" spans="1:9" ht="48.75" customHeight="1" x14ac:dyDescent="0.2">
      <c r="A40" s="108">
        <v>45267</v>
      </c>
      <c r="B40" s="137"/>
      <c r="C40" s="111"/>
      <c r="D40" s="109"/>
      <c r="E40" s="153"/>
      <c r="F40" s="109"/>
      <c r="G40" s="24"/>
      <c r="H40" s="19"/>
    </row>
    <row r="41" spans="1:9" ht="48.75" customHeight="1" x14ac:dyDescent="0.2">
      <c r="A41" s="108">
        <v>45268</v>
      </c>
      <c r="B41" s="133"/>
      <c r="C41" s="118"/>
      <c r="D41" s="104"/>
      <c r="E41" s="119"/>
      <c r="F41" s="154"/>
      <c r="G41" s="18"/>
      <c r="H41" s="19"/>
    </row>
    <row r="42" spans="1:9" ht="48.75" customHeight="1" x14ac:dyDescent="0.2">
      <c r="A42" s="108">
        <v>45269</v>
      </c>
      <c r="B42" s="118"/>
      <c r="C42" s="118"/>
      <c r="D42" s="153"/>
      <c r="E42" s="155"/>
      <c r="F42" s="110"/>
      <c r="G42" s="16"/>
      <c r="H42" s="19"/>
    </row>
    <row r="43" spans="1:9" ht="48.75" customHeight="1" x14ac:dyDescent="0.2">
      <c r="A43" s="112">
        <v>45270</v>
      </c>
      <c r="B43" s="144"/>
      <c r="C43" s="144"/>
      <c r="D43" s="104"/>
      <c r="E43" s="113"/>
      <c r="F43" s="141"/>
      <c r="G43" s="27"/>
      <c r="H43" s="25"/>
    </row>
    <row r="44" spans="1:9" ht="48.75" customHeight="1" x14ac:dyDescent="0.2">
      <c r="A44" s="105">
        <v>45271</v>
      </c>
      <c r="B44" s="139"/>
      <c r="C44" s="139"/>
      <c r="D44" s="123"/>
      <c r="E44" s="232" t="s">
        <v>66</v>
      </c>
      <c r="F44" s="123"/>
      <c r="G44" s="28"/>
      <c r="H44" s="23"/>
    </row>
    <row r="45" spans="1:9" ht="48.75" customHeight="1" x14ac:dyDescent="0.2">
      <c r="A45" s="108">
        <v>45272</v>
      </c>
      <c r="B45" s="104"/>
      <c r="C45" s="101"/>
      <c r="D45" s="109"/>
      <c r="E45" s="232" t="s">
        <v>63</v>
      </c>
      <c r="F45" s="110"/>
      <c r="H45" s="19"/>
    </row>
    <row r="46" spans="1:9" ht="48.75" customHeight="1" x14ac:dyDescent="0.2">
      <c r="A46" s="108">
        <v>45273</v>
      </c>
      <c r="B46" s="133"/>
      <c r="C46" s="133"/>
      <c r="D46" s="110"/>
      <c r="E46" s="232" t="s">
        <v>63</v>
      </c>
      <c r="F46" s="110"/>
      <c r="H46" s="19"/>
    </row>
    <row r="47" spans="1:9" ht="48.75" customHeight="1" x14ac:dyDescent="0.2">
      <c r="A47" s="108">
        <v>45274</v>
      </c>
      <c r="B47" s="133"/>
      <c r="C47" s="133"/>
      <c r="D47" s="109"/>
      <c r="E47" s="232" t="s">
        <v>68</v>
      </c>
      <c r="F47" s="110"/>
      <c r="G47" s="24"/>
      <c r="H47" s="19"/>
    </row>
    <row r="48" spans="1:9" ht="48.75" customHeight="1" x14ac:dyDescent="0.2">
      <c r="A48" s="108">
        <v>45275</v>
      </c>
      <c r="B48" s="133"/>
      <c r="C48" s="133"/>
      <c r="D48" s="104"/>
      <c r="E48" s="232" t="s">
        <v>63</v>
      </c>
      <c r="F48" s="110"/>
      <c r="G48" s="18"/>
      <c r="H48" s="19"/>
    </row>
    <row r="49" spans="1:8" ht="48.75" customHeight="1" x14ac:dyDescent="0.2">
      <c r="A49" s="108">
        <v>45276</v>
      </c>
      <c r="B49" s="133"/>
      <c r="C49" s="133"/>
      <c r="D49" s="16"/>
      <c r="E49" s="232" t="s">
        <v>79</v>
      </c>
      <c r="F49" s="402" t="s">
        <v>111</v>
      </c>
      <c r="G49" s="16"/>
      <c r="H49" s="19"/>
    </row>
    <row r="50" spans="1:8" ht="48.75" customHeight="1" x14ac:dyDescent="0.2">
      <c r="A50" s="112">
        <v>45277</v>
      </c>
      <c r="B50" s="134"/>
      <c r="C50" s="134"/>
      <c r="D50" s="130"/>
      <c r="E50" s="114"/>
      <c r="F50" s="114"/>
      <c r="G50" s="32"/>
      <c r="H50" s="25"/>
    </row>
    <row r="51" spans="1:8" ht="48.75" customHeight="1" x14ac:dyDescent="0.2">
      <c r="A51" s="105">
        <v>45278</v>
      </c>
      <c r="B51" s="104"/>
      <c r="C51" s="101"/>
      <c r="D51" s="231" t="s">
        <v>104</v>
      </c>
      <c r="E51" s="232" t="s">
        <v>83</v>
      </c>
      <c r="F51" s="402" t="s">
        <v>111</v>
      </c>
      <c r="G51" s="16"/>
      <c r="H51" s="23"/>
    </row>
    <row r="52" spans="1:8" ht="48.75" customHeight="1" x14ac:dyDescent="0.2">
      <c r="A52" s="108">
        <v>45279</v>
      </c>
      <c r="B52" s="104"/>
      <c r="C52" s="101"/>
      <c r="D52" s="231" t="s">
        <v>104</v>
      </c>
      <c r="E52" s="232" t="s">
        <v>84</v>
      </c>
      <c r="F52" s="402" t="s">
        <v>111</v>
      </c>
      <c r="G52" s="16"/>
      <c r="H52" s="19"/>
    </row>
    <row r="53" spans="1:8" ht="48.75" customHeight="1" x14ac:dyDescent="0.2">
      <c r="A53" s="108">
        <v>45280</v>
      </c>
      <c r="B53" s="104"/>
      <c r="C53" s="101"/>
      <c r="D53" s="231" t="s">
        <v>55</v>
      </c>
      <c r="E53" s="232" t="s">
        <v>84</v>
      </c>
      <c r="F53" s="110"/>
      <c r="G53" s="16"/>
      <c r="H53" s="19"/>
    </row>
    <row r="54" spans="1:8" ht="48.75" customHeight="1" x14ac:dyDescent="0.2">
      <c r="A54" s="108">
        <v>45281</v>
      </c>
      <c r="B54" s="104"/>
      <c r="C54" s="101"/>
      <c r="D54" s="231" t="s">
        <v>55</v>
      </c>
      <c r="E54" s="232" t="s">
        <v>83</v>
      </c>
      <c r="F54" s="402" t="s">
        <v>114</v>
      </c>
      <c r="G54" s="16"/>
      <c r="H54" s="19"/>
    </row>
    <row r="55" spans="1:8" ht="48.75" customHeight="1" x14ac:dyDescent="0.2">
      <c r="A55" s="108">
        <v>45282</v>
      </c>
      <c r="B55" s="104"/>
      <c r="C55" s="101"/>
      <c r="D55" s="231" t="s">
        <v>56</v>
      </c>
      <c r="E55" s="232" t="s">
        <v>79</v>
      </c>
      <c r="F55" s="402" t="s">
        <v>114</v>
      </c>
      <c r="G55" s="16"/>
      <c r="H55" s="19"/>
    </row>
    <row r="56" spans="1:8" ht="48.75" customHeight="1" x14ac:dyDescent="0.2">
      <c r="A56" s="108">
        <v>45283</v>
      </c>
      <c r="B56" s="104"/>
      <c r="C56" s="101"/>
      <c r="D56" s="101"/>
      <c r="E56" s="101"/>
      <c r="F56" s="101"/>
      <c r="G56" s="16"/>
      <c r="H56" s="19"/>
    </row>
    <row r="57" spans="1:8" ht="48.75" customHeight="1" x14ac:dyDescent="0.2">
      <c r="A57" s="112">
        <v>45284</v>
      </c>
      <c r="B57" s="130"/>
      <c r="C57" s="134"/>
      <c r="D57" s="179" t="s">
        <v>12</v>
      </c>
      <c r="E57" s="179" t="s">
        <v>12</v>
      </c>
      <c r="F57" s="179" t="s">
        <v>12</v>
      </c>
      <c r="G57" s="179" t="s">
        <v>12</v>
      </c>
      <c r="H57" s="179"/>
    </row>
    <row r="58" spans="1:8" ht="48.75" customHeight="1" x14ac:dyDescent="0.2">
      <c r="A58" s="105">
        <v>45285</v>
      </c>
      <c r="B58" s="126"/>
      <c r="C58" s="135"/>
      <c r="D58" s="177" t="s">
        <v>12</v>
      </c>
      <c r="E58" s="177" t="s">
        <v>12</v>
      </c>
      <c r="F58" s="177" t="s">
        <v>12</v>
      </c>
      <c r="G58" s="177" t="s">
        <v>12</v>
      </c>
      <c r="H58" s="23"/>
    </row>
    <row r="59" spans="1:8" ht="48.75" customHeight="1" x14ac:dyDescent="0.2">
      <c r="A59" s="108">
        <v>45286</v>
      </c>
      <c r="B59" s="104"/>
      <c r="C59" s="101"/>
      <c r="D59" s="178" t="s">
        <v>12</v>
      </c>
      <c r="E59" s="178" t="s">
        <v>12</v>
      </c>
      <c r="F59" s="178" t="s">
        <v>12</v>
      </c>
      <c r="G59" s="178" t="s">
        <v>12</v>
      </c>
      <c r="H59" s="19"/>
    </row>
    <row r="60" spans="1:8" ht="48.75" customHeight="1" x14ac:dyDescent="0.2">
      <c r="A60" s="108">
        <v>45287</v>
      </c>
      <c r="B60" s="104"/>
      <c r="C60" s="101"/>
      <c r="D60" s="178" t="s">
        <v>12</v>
      </c>
      <c r="E60" s="178" t="s">
        <v>12</v>
      </c>
      <c r="F60" s="178" t="s">
        <v>12</v>
      </c>
      <c r="G60" s="178" t="s">
        <v>12</v>
      </c>
      <c r="H60" s="19"/>
    </row>
    <row r="61" spans="1:8" ht="48.75" customHeight="1" x14ac:dyDescent="0.2">
      <c r="A61" s="108">
        <v>45288</v>
      </c>
      <c r="B61" s="104"/>
      <c r="C61" s="101"/>
      <c r="D61" s="178" t="s">
        <v>12</v>
      </c>
      <c r="E61" s="178" t="s">
        <v>12</v>
      </c>
      <c r="F61" s="178" t="s">
        <v>12</v>
      </c>
      <c r="G61" s="178" t="s">
        <v>12</v>
      </c>
      <c r="H61" s="19"/>
    </row>
    <row r="62" spans="1:8" ht="48.75" customHeight="1" x14ac:dyDescent="0.2">
      <c r="A62" s="108">
        <v>45289</v>
      </c>
      <c r="B62" s="104"/>
      <c r="C62" s="101"/>
      <c r="D62" s="178" t="s">
        <v>12</v>
      </c>
      <c r="E62" s="178" t="s">
        <v>12</v>
      </c>
      <c r="F62" s="178" t="s">
        <v>12</v>
      </c>
      <c r="G62" s="178" t="s">
        <v>12</v>
      </c>
      <c r="H62" s="19"/>
    </row>
    <row r="63" spans="1:8" ht="48.75" customHeight="1" x14ac:dyDescent="0.2">
      <c r="A63" s="108">
        <v>45290</v>
      </c>
      <c r="B63" s="104"/>
      <c r="C63" s="101"/>
      <c r="D63" s="178" t="s">
        <v>12</v>
      </c>
      <c r="E63" s="178" t="s">
        <v>12</v>
      </c>
      <c r="F63" s="178" t="s">
        <v>12</v>
      </c>
      <c r="G63" s="178" t="s">
        <v>12</v>
      </c>
      <c r="H63" s="19"/>
    </row>
    <row r="64" spans="1:8" ht="48.75" customHeight="1" x14ac:dyDescent="0.2">
      <c r="A64" s="112">
        <v>45291</v>
      </c>
      <c r="B64" s="120"/>
      <c r="C64" s="130"/>
      <c r="D64" s="179" t="s">
        <v>12</v>
      </c>
      <c r="E64" s="179" t="s">
        <v>12</v>
      </c>
      <c r="F64" s="179" t="s">
        <v>12</v>
      </c>
      <c r="G64" s="179" t="s">
        <v>12</v>
      </c>
      <c r="H64" s="25"/>
    </row>
    <row r="65" spans="1:8" ht="48.75" customHeight="1" x14ac:dyDescent="0.2">
      <c r="A65" s="105">
        <v>45292</v>
      </c>
      <c r="B65" s="126"/>
      <c r="C65" s="135"/>
      <c r="D65" s="177" t="s">
        <v>12</v>
      </c>
      <c r="E65" s="177" t="s">
        <v>12</v>
      </c>
      <c r="F65" s="177" t="s">
        <v>12</v>
      </c>
      <c r="G65" s="177" t="s">
        <v>12</v>
      </c>
      <c r="H65" s="23"/>
    </row>
    <row r="66" spans="1:8" ht="48.75" customHeight="1" x14ac:dyDescent="0.2">
      <c r="A66" s="108">
        <v>45293</v>
      </c>
      <c r="B66" s="104"/>
      <c r="C66" s="101"/>
      <c r="D66" s="178" t="s">
        <v>12</v>
      </c>
      <c r="E66" s="178" t="s">
        <v>12</v>
      </c>
      <c r="F66" s="178" t="s">
        <v>12</v>
      </c>
      <c r="G66" s="178" t="s">
        <v>12</v>
      </c>
      <c r="H66" s="19"/>
    </row>
    <row r="67" spans="1:8" ht="48.75" customHeight="1" x14ac:dyDescent="0.2">
      <c r="A67" s="108">
        <v>45294</v>
      </c>
      <c r="B67" s="104"/>
      <c r="C67" s="101"/>
      <c r="D67" s="178" t="s">
        <v>12</v>
      </c>
      <c r="E67" s="178" t="s">
        <v>12</v>
      </c>
      <c r="F67" s="178" t="s">
        <v>12</v>
      </c>
      <c r="G67" s="178" t="s">
        <v>12</v>
      </c>
      <c r="H67" s="19"/>
    </row>
    <row r="68" spans="1:8" ht="48.75" customHeight="1" x14ac:dyDescent="0.2">
      <c r="A68" s="108">
        <v>45295</v>
      </c>
      <c r="B68" s="104"/>
      <c r="C68" s="101"/>
      <c r="D68" s="178" t="s">
        <v>12</v>
      </c>
      <c r="E68" s="178" t="s">
        <v>12</v>
      </c>
      <c r="F68" s="178" t="s">
        <v>12</v>
      </c>
      <c r="G68" s="178" t="s">
        <v>12</v>
      </c>
      <c r="H68" s="19"/>
    </row>
    <row r="69" spans="1:8" ht="48.75" customHeight="1" x14ac:dyDescent="0.2">
      <c r="A69" s="108">
        <v>45296</v>
      </c>
      <c r="B69" s="104"/>
      <c r="C69" s="101"/>
      <c r="D69" s="178" t="s">
        <v>12</v>
      </c>
      <c r="E69" s="178" t="s">
        <v>12</v>
      </c>
      <c r="F69" s="178" t="s">
        <v>12</v>
      </c>
      <c r="G69" s="178" t="s">
        <v>12</v>
      </c>
      <c r="H69" s="19"/>
    </row>
    <row r="70" spans="1:8" ht="48.75" customHeight="1" x14ac:dyDescent="0.2">
      <c r="A70" s="108">
        <v>45297</v>
      </c>
      <c r="B70" s="104"/>
      <c r="C70" s="101"/>
      <c r="D70" s="178" t="s">
        <v>12</v>
      </c>
      <c r="E70" s="178" t="s">
        <v>12</v>
      </c>
      <c r="F70" s="178" t="s">
        <v>12</v>
      </c>
      <c r="G70" s="178" t="s">
        <v>12</v>
      </c>
      <c r="H70" s="19"/>
    </row>
    <row r="71" spans="1:8" ht="48.75" customHeight="1" x14ac:dyDescent="0.2">
      <c r="A71" s="112">
        <v>45298</v>
      </c>
      <c r="B71" s="130"/>
      <c r="C71" s="134"/>
      <c r="D71" s="179" t="s">
        <v>12</v>
      </c>
      <c r="E71" s="179" t="s">
        <v>12</v>
      </c>
      <c r="F71" s="179" t="s">
        <v>12</v>
      </c>
      <c r="G71" s="179" t="s">
        <v>12</v>
      </c>
      <c r="H71" s="25"/>
    </row>
    <row r="72" spans="1:8" ht="48.75" customHeight="1" x14ac:dyDescent="0.2">
      <c r="A72" s="105">
        <v>45299</v>
      </c>
      <c r="B72" s="135"/>
      <c r="C72" s="125"/>
      <c r="D72" s="231" t="s">
        <v>98</v>
      </c>
      <c r="E72" s="128"/>
      <c r="F72" s="123"/>
      <c r="G72" s="28"/>
      <c r="H72" s="23"/>
    </row>
    <row r="73" spans="1:8" ht="48.75" customHeight="1" x14ac:dyDescent="0.2">
      <c r="A73" s="108">
        <v>45300</v>
      </c>
      <c r="B73" s="101"/>
      <c r="C73" s="101"/>
      <c r="D73" s="231" t="s">
        <v>98</v>
      </c>
      <c r="E73" s="232" t="s">
        <v>65</v>
      </c>
      <c r="F73" s="123"/>
      <c r="G73" s="18"/>
      <c r="H73" s="19"/>
    </row>
    <row r="74" spans="1:8" ht="48.75" customHeight="1" x14ac:dyDescent="0.2">
      <c r="A74" s="108">
        <v>45301</v>
      </c>
      <c r="B74" s="101"/>
      <c r="C74" s="101"/>
      <c r="D74" s="231" t="s">
        <v>99</v>
      </c>
      <c r="E74" s="232" t="s">
        <v>110</v>
      </c>
      <c r="F74" s="402" t="s">
        <v>90</v>
      </c>
      <c r="G74" s="16"/>
      <c r="H74" s="19"/>
    </row>
    <row r="75" spans="1:8" ht="48.75" customHeight="1" x14ac:dyDescent="0.2">
      <c r="A75" s="108">
        <v>45302</v>
      </c>
      <c r="B75" s="101"/>
      <c r="C75" s="101"/>
      <c r="D75" s="231" t="s">
        <v>98</v>
      </c>
      <c r="E75" s="232" t="s">
        <v>69</v>
      </c>
      <c r="F75" s="402" t="s">
        <v>107</v>
      </c>
      <c r="G75" s="16"/>
      <c r="H75" s="19"/>
    </row>
    <row r="76" spans="1:8" ht="48.75" customHeight="1" x14ac:dyDescent="0.2">
      <c r="A76" s="108">
        <v>45303</v>
      </c>
      <c r="B76" s="101"/>
      <c r="C76" s="101"/>
      <c r="D76" s="150"/>
      <c r="E76" s="119"/>
      <c r="F76" s="151"/>
      <c r="H76" s="19"/>
    </row>
    <row r="77" spans="1:8" ht="48.75" customHeight="1" x14ac:dyDescent="0.2">
      <c r="A77" s="108">
        <v>45304</v>
      </c>
      <c r="B77" s="101"/>
      <c r="C77" s="101"/>
      <c r="D77" s="101"/>
      <c r="E77" s="119"/>
      <c r="F77" s="109"/>
      <c r="H77" s="19"/>
    </row>
    <row r="78" spans="1:8" ht="48.75" customHeight="1" x14ac:dyDescent="0.2">
      <c r="A78" s="112">
        <v>45305</v>
      </c>
      <c r="B78" s="130"/>
      <c r="C78" s="144"/>
      <c r="D78" s="130"/>
      <c r="E78" s="114"/>
      <c r="F78" s="114"/>
      <c r="G78" s="32"/>
      <c r="H78" s="25"/>
    </row>
    <row r="79" spans="1:8" ht="48.75" customHeight="1" x14ac:dyDescent="0.2">
      <c r="A79" s="105">
        <v>45306</v>
      </c>
      <c r="B79" s="125"/>
      <c r="C79" s="125"/>
      <c r="D79" s="231" t="s">
        <v>57</v>
      </c>
      <c r="E79" s="232" t="s">
        <v>85</v>
      </c>
      <c r="F79" s="110"/>
      <c r="G79" s="24"/>
      <c r="H79" s="23"/>
    </row>
    <row r="80" spans="1:8" ht="48.75" customHeight="1" x14ac:dyDescent="0.2">
      <c r="A80" s="108">
        <v>45307</v>
      </c>
      <c r="B80" s="133"/>
      <c r="C80" s="133"/>
      <c r="D80" s="109"/>
      <c r="E80" s="232" t="s">
        <v>85</v>
      </c>
      <c r="F80" s="156"/>
      <c r="G80" s="18"/>
      <c r="H80" s="19"/>
    </row>
    <row r="81" spans="1:8" ht="48.75" customHeight="1" x14ac:dyDescent="0.2">
      <c r="A81" s="108">
        <v>45308</v>
      </c>
      <c r="B81" s="133"/>
      <c r="C81" s="133"/>
      <c r="D81" s="101"/>
      <c r="E81" s="232" t="s">
        <v>85</v>
      </c>
      <c r="F81" s="156"/>
      <c r="G81" s="16"/>
      <c r="H81" s="19"/>
    </row>
    <row r="82" spans="1:8" ht="48.75" customHeight="1" x14ac:dyDescent="0.2">
      <c r="A82" s="108">
        <v>45309</v>
      </c>
      <c r="B82" s="118"/>
      <c r="C82" s="118"/>
      <c r="D82" s="138"/>
      <c r="E82" s="232" t="s">
        <v>85</v>
      </c>
      <c r="F82" s="176"/>
      <c r="G82" s="18"/>
      <c r="H82" s="19"/>
    </row>
    <row r="83" spans="1:8" ht="48.75" customHeight="1" x14ac:dyDescent="0.2">
      <c r="A83" s="108">
        <v>45310</v>
      </c>
      <c r="B83" s="133"/>
      <c r="C83" s="133"/>
      <c r="D83" s="138"/>
      <c r="E83" s="232" t="s">
        <v>85</v>
      </c>
      <c r="F83" s="402" t="s">
        <v>102</v>
      </c>
      <c r="G83" s="86"/>
      <c r="H83" s="19"/>
    </row>
    <row r="84" spans="1:8" ht="48.75" customHeight="1" x14ac:dyDescent="0.2">
      <c r="A84" s="108">
        <v>45311</v>
      </c>
      <c r="B84" s="133"/>
      <c r="C84" s="133"/>
      <c r="D84" s="138"/>
      <c r="E84" s="119"/>
      <c r="F84" s="127"/>
      <c r="G84" s="101"/>
      <c r="H84" s="19"/>
    </row>
    <row r="85" spans="1:8" ht="48.75" customHeight="1" x14ac:dyDescent="0.2">
      <c r="A85" s="112">
        <v>45312</v>
      </c>
      <c r="B85" s="134"/>
      <c r="C85" s="134"/>
      <c r="D85" s="157"/>
      <c r="E85" s="114"/>
      <c r="F85" s="121"/>
      <c r="G85" s="27"/>
      <c r="H85" s="25"/>
    </row>
    <row r="86" spans="1:8" ht="48.75" customHeight="1" x14ac:dyDescent="0.2">
      <c r="A86" s="105">
        <v>45313</v>
      </c>
      <c r="B86" s="139"/>
      <c r="C86" s="139"/>
      <c r="D86" s="142"/>
      <c r="E86" s="109"/>
      <c r="F86" s="176"/>
      <c r="G86" s="16"/>
      <c r="H86" s="70"/>
    </row>
    <row r="87" spans="1:8" ht="48.75" customHeight="1" x14ac:dyDescent="0.2">
      <c r="A87" s="108">
        <v>45314</v>
      </c>
      <c r="B87" s="133"/>
      <c r="C87" s="133"/>
      <c r="D87" s="182"/>
      <c r="E87" s="181"/>
      <c r="F87" s="181"/>
      <c r="G87" s="18"/>
      <c r="H87" s="33"/>
    </row>
    <row r="88" spans="1:8" ht="48.75" customHeight="1" x14ac:dyDescent="0.2">
      <c r="A88" s="108">
        <v>45315</v>
      </c>
      <c r="B88" s="133"/>
      <c r="C88" s="133"/>
      <c r="D88" s="182"/>
      <c r="E88" s="24"/>
      <c r="F88" s="110"/>
      <c r="G88" s="18"/>
      <c r="H88" s="33"/>
    </row>
    <row r="89" spans="1:8" ht="48.75" customHeight="1" x14ac:dyDescent="0.2">
      <c r="A89" s="108">
        <v>45316</v>
      </c>
      <c r="B89" s="133"/>
      <c r="C89" s="133"/>
      <c r="D89" s="143"/>
      <c r="E89" s="176"/>
      <c r="F89" s="402" t="s">
        <v>395</v>
      </c>
      <c r="G89" s="18"/>
      <c r="H89" s="33"/>
    </row>
    <row r="90" spans="1:8" ht="48.75" customHeight="1" x14ac:dyDescent="0.2">
      <c r="A90" s="108">
        <v>45317</v>
      </c>
      <c r="B90" s="133"/>
      <c r="C90" s="133"/>
      <c r="D90" s="231" t="s">
        <v>127</v>
      </c>
      <c r="E90" s="109"/>
      <c r="F90" s="402" t="s">
        <v>396</v>
      </c>
      <c r="G90" s="29"/>
      <c r="H90" s="33"/>
    </row>
    <row r="91" spans="1:8" ht="48.75" customHeight="1" x14ac:dyDescent="0.2">
      <c r="A91" s="108">
        <v>45318</v>
      </c>
      <c r="B91" s="118"/>
      <c r="C91" s="118"/>
      <c r="D91" s="127"/>
      <c r="E91" s="181"/>
      <c r="F91" s="158"/>
      <c r="H91" s="33"/>
    </row>
    <row r="92" spans="1:8" ht="48.75" customHeight="1" x14ac:dyDescent="0.2">
      <c r="A92" s="112">
        <v>45319</v>
      </c>
      <c r="B92" s="134"/>
      <c r="C92" s="134"/>
      <c r="D92" s="120"/>
      <c r="E92" s="113"/>
      <c r="F92" s="113"/>
      <c r="G92" s="27"/>
      <c r="H92" s="25"/>
    </row>
    <row r="93" spans="1:8" ht="48.75" customHeight="1" x14ac:dyDescent="0.2">
      <c r="A93" s="105">
        <v>45320</v>
      </c>
      <c r="B93" s="139"/>
      <c r="C93" s="139"/>
      <c r="D93" s="127"/>
      <c r="E93" s="109"/>
      <c r="F93" s="123"/>
      <c r="G93" s="28"/>
      <c r="H93" s="70"/>
    </row>
    <row r="94" spans="1:8" ht="48.75" customHeight="1" x14ac:dyDescent="0.2">
      <c r="A94" s="108">
        <v>45321</v>
      </c>
      <c r="B94" s="137"/>
      <c r="C94" s="101"/>
      <c r="D94" s="109"/>
      <c r="E94" s="109"/>
      <c r="F94" s="158"/>
      <c r="G94" s="16"/>
      <c r="H94" s="19"/>
    </row>
    <row r="95" spans="1:8" ht="48.75" customHeight="1" x14ac:dyDescent="0.2">
      <c r="A95" s="108">
        <v>45322</v>
      </c>
      <c r="B95" s="137"/>
      <c r="C95" s="133"/>
      <c r="D95" s="182"/>
      <c r="E95" s="109"/>
      <c r="F95" s="109"/>
      <c r="G95" s="69"/>
      <c r="H95" s="19"/>
    </row>
    <row r="96" spans="1:8" ht="60" customHeight="1" x14ac:dyDescent="0.2">
      <c r="A96" s="108">
        <v>45323</v>
      </c>
      <c r="B96" s="118"/>
      <c r="C96" s="118"/>
      <c r="D96" s="231" t="s">
        <v>399</v>
      </c>
      <c r="E96" s="109"/>
      <c r="F96" s="109"/>
      <c r="G96" s="69" t="s">
        <v>91</v>
      </c>
      <c r="H96" s="19"/>
    </row>
    <row r="97" spans="1:9" ht="48.75" customHeight="1" x14ac:dyDescent="0.2">
      <c r="A97" s="108">
        <v>45324</v>
      </c>
      <c r="B97" s="133"/>
      <c r="C97" s="101"/>
      <c r="D97" s="231" t="s">
        <v>100</v>
      </c>
      <c r="E97" s="232" t="s">
        <v>139</v>
      </c>
      <c r="F97" s="109"/>
      <c r="H97" s="19"/>
    </row>
    <row r="98" spans="1:9" ht="48.75" customHeight="1" x14ac:dyDescent="0.2">
      <c r="A98" s="108">
        <v>45325</v>
      </c>
      <c r="B98" s="133"/>
      <c r="C98" s="118"/>
      <c r="D98" s="143"/>
      <c r="E98" s="109"/>
      <c r="F98" s="109"/>
      <c r="G98" s="16"/>
      <c r="H98" s="19"/>
    </row>
    <row r="99" spans="1:9" ht="48.75" customHeight="1" x14ac:dyDescent="0.2">
      <c r="A99" s="112">
        <v>45326</v>
      </c>
      <c r="B99" s="134"/>
      <c r="C99" s="134"/>
      <c r="D99" s="104"/>
      <c r="E99" s="114"/>
      <c r="F99" s="114"/>
      <c r="G99" s="34"/>
      <c r="H99" s="25"/>
    </row>
    <row r="100" spans="1:9" ht="48.75" customHeight="1" x14ac:dyDescent="0.2">
      <c r="A100" s="105">
        <v>45327</v>
      </c>
      <c r="B100" s="139"/>
      <c r="C100" s="139"/>
      <c r="D100" s="106"/>
      <c r="E100" s="232" t="s">
        <v>386</v>
      </c>
      <c r="F100" s="123"/>
      <c r="G100" s="91"/>
      <c r="H100" s="23"/>
      <c r="I100" s="29"/>
    </row>
    <row r="101" spans="1:9" ht="48.75" customHeight="1" x14ac:dyDescent="0.2">
      <c r="A101" s="108">
        <v>45328</v>
      </c>
      <c r="B101" s="137"/>
      <c r="C101" s="133"/>
      <c r="D101" s="231" t="s">
        <v>133</v>
      </c>
      <c r="E101" s="159"/>
      <c r="F101" s="109"/>
      <c r="G101" s="65"/>
      <c r="H101" s="19"/>
      <c r="I101" s="29"/>
    </row>
    <row r="102" spans="1:9" ht="48.75" customHeight="1" x14ac:dyDescent="0.2">
      <c r="A102" s="108">
        <v>45329</v>
      </c>
      <c r="B102" s="137"/>
      <c r="C102" s="133"/>
      <c r="D102" s="109"/>
      <c r="E102" s="176"/>
      <c r="F102" s="109"/>
      <c r="G102" s="71"/>
      <c r="H102" s="19"/>
      <c r="I102" s="29"/>
    </row>
    <row r="103" spans="1:9" ht="48.75" customHeight="1" x14ac:dyDescent="0.2">
      <c r="A103" s="108">
        <v>45330</v>
      </c>
      <c r="B103" s="118"/>
      <c r="C103" s="118"/>
      <c r="D103" s="231" t="s">
        <v>400</v>
      </c>
      <c r="E103" s="176"/>
      <c r="F103" s="109"/>
      <c r="G103" s="69" t="s">
        <v>45</v>
      </c>
      <c r="H103" s="19"/>
      <c r="I103" s="16"/>
    </row>
    <row r="104" spans="1:9" ht="48.75" customHeight="1" x14ac:dyDescent="0.2">
      <c r="A104" s="108">
        <v>45331</v>
      </c>
      <c r="B104" s="137"/>
      <c r="C104" s="133"/>
      <c r="D104" s="109"/>
      <c r="E104" s="232" t="s">
        <v>70</v>
      </c>
      <c r="F104" s="109"/>
      <c r="H104" s="19"/>
    </row>
    <row r="105" spans="1:9" ht="48.75" customHeight="1" x14ac:dyDescent="0.2">
      <c r="A105" s="108">
        <v>45332</v>
      </c>
      <c r="B105" s="137"/>
      <c r="C105" s="137"/>
      <c r="D105" s="137"/>
      <c r="E105" s="137"/>
      <c r="F105" s="109"/>
      <c r="G105" s="71"/>
      <c r="H105" s="19"/>
    </row>
    <row r="106" spans="1:9" ht="48.75" customHeight="1" x14ac:dyDescent="0.2">
      <c r="A106" s="112">
        <v>45333</v>
      </c>
      <c r="B106" s="130"/>
      <c r="C106" s="134"/>
      <c r="D106" s="141"/>
      <c r="E106" s="114"/>
      <c r="F106" s="114"/>
      <c r="G106" s="34"/>
      <c r="H106" s="25"/>
    </row>
    <row r="107" spans="1:9" ht="48.75" customHeight="1" x14ac:dyDescent="0.2">
      <c r="A107" s="105">
        <v>45334</v>
      </c>
      <c r="B107" s="139"/>
      <c r="C107" s="139"/>
      <c r="D107" s="160"/>
      <c r="E107" s="232" t="s">
        <v>154</v>
      </c>
      <c r="F107" s="123"/>
      <c r="G107" s="91"/>
      <c r="H107" s="23"/>
    </row>
    <row r="108" spans="1:9" ht="48.75" customHeight="1" x14ac:dyDescent="0.2">
      <c r="A108" s="108">
        <v>45335</v>
      </c>
      <c r="B108" s="137"/>
      <c r="C108" s="133"/>
      <c r="E108" s="232" t="s">
        <v>156</v>
      </c>
      <c r="F108" s="119"/>
      <c r="G108" s="65"/>
      <c r="H108" s="19"/>
      <c r="I108" s="16"/>
    </row>
    <row r="109" spans="1:9" ht="48.75" customHeight="1" x14ac:dyDescent="0.2">
      <c r="A109" s="108">
        <v>45336</v>
      </c>
      <c r="B109" s="137"/>
      <c r="C109" s="133"/>
      <c r="D109" s="109"/>
      <c r="E109" s="232" t="s">
        <v>72</v>
      </c>
      <c r="F109" s="119"/>
      <c r="G109" s="71"/>
      <c r="H109" s="19"/>
    </row>
    <row r="110" spans="1:9" ht="63.75" customHeight="1" x14ac:dyDescent="0.2">
      <c r="A110" s="108">
        <v>45337</v>
      </c>
      <c r="B110" s="109"/>
      <c r="C110" s="110"/>
      <c r="D110" s="109"/>
      <c r="E110" s="232" t="s">
        <v>145</v>
      </c>
      <c r="F110" s="109"/>
      <c r="G110" s="71"/>
      <c r="H110" s="19"/>
    </row>
    <row r="111" spans="1:9" ht="48.75" customHeight="1" x14ac:dyDescent="0.2">
      <c r="A111" s="108">
        <v>45338</v>
      </c>
      <c r="B111" s="109"/>
      <c r="C111" s="110"/>
      <c r="D111" s="132"/>
      <c r="E111" s="132"/>
      <c r="F111" s="109"/>
      <c r="H111" s="19"/>
    </row>
    <row r="112" spans="1:9" ht="48.75" customHeight="1" x14ac:dyDescent="0.2">
      <c r="A112" s="108">
        <v>45339</v>
      </c>
      <c r="B112" s="110"/>
      <c r="C112" s="110"/>
      <c r="D112" s="132"/>
      <c r="E112" s="132"/>
      <c r="F112" s="109"/>
      <c r="G112" s="71"/>
      <c r="H112" s="19"/>
    </row>
    <row r="113" spans="1:8" ht="48.75" customHeight="1" x14ac:dyDescent="0.2">
      <c r="A113" s="112">
        <v>45340</v>
      </c>
      <c r="B113" s="113"/>
      <c r="C113" s="113"/>
      <c r="D113" s="114"/>
      <c r="E113" s="113"/>
      <c r="F113" s="161"/>
      <c r="G113" s="85"/>
      <c r="H113" s="25"/>
    </row>
    <row r="114" spans="1:8" ht="48.75" customHeight="1" x14ac:dyDescent="0.2">
      <c r="A114" s="105">
        <v>45341</v>
      </c>
      <c r="B114" s="162"/>
      <c r="C114" s="162"/>
      <c r="D114" s="231" t="s">
        <v>131</v>
      </c>
      <c r="E114" s="232" t="s">
        <v>155</v>
      </c>
      <c r="F114" s="163"/>
      <c r="G114" s="91"/>
      <c r="H114" s="23"/>
    </row>
    <row r="115" spans="1:8" ht="48.75" customHeight="1" x14ac:dyDescent="0.2">
      <c r="A115" s="108">
        <v>45342</v>
      </c>
      <c r="B115" s="142"/>
      <c r="C115" s="109"/>
      <c r="D115" s="231" t="s">
        <v>134</v>
      </c>
      <c r="E115" s="109"/>
      <c r="F115" s="109"/>
      <c r="G115" s="65"/>
      <c r="H115" s="19"/>
    </row>
    <row r="116" spans="1:8" ht="48.75" customHeight="1" x14ac:dyDescent="0.2">
      <c r="A116" s="108">
        <v>45343</v>
      </c>
      <c r="B116" s="137"/>
      <c r="C116" s="133"/>
      <c r="D116" s="109"/>
      <c r="E116" s="109"/>
      <c r="F116" s="109"/>
      <c r="G116" s="71"/>
      <c r="H116" s="19"/>
    </row>
    <row r="117" spans="1:8" ht="48.75" customHeight="1" x14ac:dyDescent="0.2">
      <c r="A117" s="108">
        <v>45344</v>
      </c>
      <c r="B117" s="109"/>
      <c r="C117" s="133"/>
      <c r="D117" s="109"/>
      <c r="E117" s="109"/>
      <c r="F117" s="109"/>
      <c r="G117" s="89" t="s">
        <v>47</v>
      </c>
      <c r="H117" s="19"/>
    </row>
    <row r="118" spans="1:8" ht="48.75" customHeight="1" x14ac:dyDescent="0.2">
      <c r="A118" s="108">
        <v>45345</v>
      </c>
      <c r="B118" s="137"/>
      <c r="C118" s="133"/>
      <c r="D118" s="109"/>
      <c r="E118" s="109"/>
      <c r="F118" s="109"/>
      <c r="G118" s="71"/>
      <c r="H118" s="19"/>
    </row>
    <row r="119" spans="1:8" ht="48.75" customHeight="1" x14ac:dyDescent="0.2">
      <c r="A119" s="108">
        <v>45346</v>
      </c>
      <c r="B119" s="133"/>
      <c r="C119" s="133"/>
      <c r="D119" s="109"/>
      <c r="E119" s="109"/>
      <c r="F119" s="109"/>
      <c r="G119" s="71"/>
      <c r="H119" s="19"/>
    </row>
    <row r="120" spans="1:8" ht="48.75" customHeight="1" x14ac:dyDescent="0.2">
      <c r="A120" s="112">
        <v>45347</v>
      </c>
      <c r="B120" s="134"/>
      <c r="C120" s="134"/>
      <c r="D120" s="114"/>
      <c r="E120" s="114"/>
      <c r="F120" s="114"/>
      <c r="G120" s="85"/>
      <c r="H120" s="25"/>
    </row>
    <row r="121" spans="1:8" ht="48.75" customHeight="1" x14ac:dyDescent="0.2">
      <c r="A121" s="105">
        <v>45348</v>
      </c>
      <c r="B121" s="107"/>
      <c r="C121" s="101"/>
      <c r="D121" s="109" t="s">
        <v>16</v>
      </c>
      <c r="E121" s="109" t="s">
        <v>16</v>
      </c>
      <c r="F121" s="109" t="s">
        <v>51</v>
      </c>
      <c r="G121" s="91"/>
      <c r="H121" s="23"/>
    </row>
    <row r="122" spans="1:8" ht="48.75" customHeight="1" x14ac:dyDescent="0.2">
      <c r="A122" s="108">
        <v>45349</v>
      </c>
      <c r="B122" s="109"/>
      <c r="C122" s="118"/>
      <c r="D122" s="109" t="s">
        <v>16</v>
      </c>
      <c r="E122" s="109" t="s">
        <v>16</v>
      </c>
      <c r="F122" s="109" t="s">
        <v>52</v>
      </c>
      <c r="G122" s="65"/>
      <c r="H122" s="19"/>
    </row>
    <row r="123" spans="1:8" ht="48.75" customHeight="1" x14ac:dyDescent="0.2">
      <c r="A123" s="108">
        <v>45350</v>
      </c>
      <c r="B123" s="137"/>
      <c r="C123" s="101"/>
      <c r="D123" s="109" t="s">
        <v>16</v>
      </c>
      <c r="E123" s="109" t="s">
        <v>16</v>
      </c>
      <c r="F123" s="109" t="s">
        <v>52</v>
      </c>
      <c r="G123" s="71"/>
      <c r="H123" s="19"/>
    </row>
    <row r="124" spans="1:8" ht="48.75" customHeight="1" x14ac:dyDescent="0.2">
      <c r="A124" s="108">
        <v>45351</v>
      </c>
      <c r="B124" s="109"/>
      <c r="C124" s="101"/>
      <c r="D124" s="109" t="s">
        <v>16</v>
      </c>
      <c r="E124" s="109" t="s">
        <v>16</v>
      </c>
      <c r="F124" s="109" t="s">
        <v>52</v>
      </c>
      <c r="H124" s="19"/>
    </row>
    <row r="125" spans="1:8" ht="48.75" customHeight="1" x14ac:dyDescent="0.2">
      <c r="A125" s="108">
        <v>45352</v>
      </c>
      <c r="B125" s="137"/>
      <c r="C125" s="101"/>
      <c r="D125" s="109" t="s">
        <v>16</v>
      </c>
      <c r="E125" s="109" t="s">
        <v>16</v>
      </c>
      <c r="F125" s="109" t="s">
        <v>52</v>
      </c>
      <c r="H125" s="19"/>
    </row>
    <row r="126" spans="1:8" ht="48.75" customHeight="1" x14ac:dyDescent="0.2">
      <c r="A126" s="108">
        <v>45353</v>
      </c>
      <c r="B126" s="137"/>
      <c r="C126" s="101"/>
      <c r="D126" s="109" t="s">
        <v>16</v>
      </c>
      <c r="E126" s="109" t="s">
        <v>16</v>
      </c>
      <c r="F126" s="109" t="s">
        <v>52</v>
      </c>
      <c r="G126" s="18"/>
      <c r="H126" s="19"/>
    </row>
    <row r="127" spans="1:8" ht="48.75" customHeight="1" x14ac:dyDescent="0.2">
      <c r="A127" s="112">
        <v>45354</v>
      </c>
      <c r="B127" s="134"/>
      <c r="C127" s="134"/>
      <c r="D127" s="114"/>
      <c r="E127" s="114"/>
      <c r="F127" s="114"/>
      <c r="G127" s="71"/>
      <c r="H127" s="25"/>
    </row>
    <row r="128" spans="1:8" ht="48.75" customHeight="1" x14ac:dyDescent="0.2">
      <c r="A128" s="105">
        <v>45355</v>
      </c>
      <c r="B128" s="107"/>
      <c r="C128" s="125"/>
      <c r="D128" s="109"/>
      <c r="E128" s="232" t="s">
        <v>150</v>
      </c>
      <c r="F128" s="123"/>
      <c r="G128" s="91"/>
      <c r="H128" s="19"/>
    </row>
    <row r="129" spans="1:8" ht="48.75" customHeight="1" x14ac:dyDescent="0.2">
      <c r="A129" s="108">
        <v>45356</v>
      </c>
      <c r="B129" s="109"/>
      <c r="C129" s="101"/>
      <c r="D129" s="231" t="s">
        <v>132</v>
      </c>
      <c r="E129" s="232" t="s">
        <v>151</v>
      </c>
      <c r="F129" s="109"/>
      <c r="G129" s="65"/>
      <c r="H129" s="19"/>
    </row>
    <row r="130" spans="1:8" ht="48.75" customHeight="1" x14ac:dyDescent="0.2">
      <c r="A130" s="108">
        <v>45357</v>
      </c>
      <c r="B130" s="137"/>
      <c r="C130" s="133"/>
      <c r="D130" s="109"/>
      <c r="E130" s="232" t="s">
        <v>152</v>
      </c>
      <c r="F130" s="109"/>
      <c r="G130" s="71"/>
      <c r="H130" s="90"/>
    </row>
    <row r="131" spans="1:8" ht="48.75" customHeight="1" x14ac:dyDescent="0.2">
      <c r="A131" s="108">
        <v>45358</v>
      </c>
      <c r="B131" s="109"/>
      <c r="C131" s="133"/>
      <c r="D131" s="101"/>
      <c r="E131" s="128"/>
      <c r="F131" s="128"/>
      <c r="G131" s="71"/>
      <c r="H131" s="90"/>
    </row>
    <row r="132" spans="1:8" ht="48.75" customHeight="1" x14ac:dyDescent="0.2">
      <c r="A132" s="108">
        <v>45359</v>
      </c>
      <c r="B132" s="137"/>
      <c r="C132" s="133"/>
      <c r="D132" s="128" t="s">
        <v>9</v>
      </c>
      <c r="E132" s="128" t="s">
        <v>9</v>
      </c>
      <c r="F132" s="128" t="s">
        <v>9</v>
      </c>
      <c r="G132" s="31" t="s">
        <v>9</v>
      </c>
      <c r="H132" s="19"/>
    </row>
    <row r="133" spans="1:8" ht="48.75" customHeight="1" x14ac:dyDescent="0.2">
      <c r="A133" s="108">
        <v>45360</v>
      </c>
      <c r="B133" s="137"/>
      <c r="C133" s="118"/>
      <c r="D133" s="164"/>
      <c r="E133" s="110"/>
      <c r="F133" s="164"/>
      <c r="G133" s="71"/>
      <c r="H133" s="19"/>
    </row>
    <row r="134" spans="1:8" ht="48.75" customHeight="1" x14ac:dyDescent="0.2">
      <c r="A134" s="112">
        <v>45361</v>
      </c>
      <c r="B134" s="134"/>
      <c r="C134" s="134"/>
      <c r="D134" s="120"/>
      <c r="E134" s="114"/>
      <c r="F134" s="113"/>
      <c r="G134" s="71"/>
      <c r="H134" s="20"/>
    </row>
    <row r="135" spans="1:8" ht="48.75" customHeight="1" x14ac:dyDescent="0.2">
      <c r="A135" s="105">
        <v>45362</v>
      </c>
      <c r="B135" s="139"/>
      <c r="C135" s="139"/>
      <c r="D135" s="231" t="s">
        <v>128</v>
      </c>
      <c r="E135" s="232" t="s">
        <v>153</v>
      </c>
      <c r="F135" s="123"/>
      <c r="G135" s="28"/>
      <c r="H135" s="23"/>
    </row>
    <row r="136" spans="1:8" ht="48.75" customHeight="1" x14ac:dyDescent="0.2">
      <c r="A136" s="108">
        <v>45363</v>
      </c>
      <c r="B136" s="101"/>
      <c r="C136" s="101"/>
      <c r="D136" s="231" t="s">
        <v>128</v>
      </c>
      <c r="E136" s="232" t="s">
        <v>109</v>
      </c>
      <c r="F136" s="109"/>
      <c r="G136" s="16"/>
      <c r="H136" s="19"/>
    </row>
    <row r="137" spans="1:8" ht="48.75" customHeight="1" x14ac:dyDescent="0.2">
      <c r="A137" s="108">
        <v>45364</v>
      </c>
      <c r="B137" s="133"/>
      <c r="C137" s="133"/>
      <c r="D137" s="231" t="s">
        <v>128</v>
      </c>
      <c r="E137" s="232" t="s">
        <v>109</v>
      </c>
      <c r="F137" s="109"/>
      <c r="G137" s="16"/>
      <c r="H137" s="19"/>
    </row>
    <row r="138" spans="1:8" ht="48.75" customHeight="1" x14ac:dyDescent="0.2">
      <c r="A138" s="108">
        <v>45365</v>
      </c>
      <c r="B138" s="133"/>
      <c r="C138" s="133"/>
      <c r="D138" s="231" t="s">
        <v>128</v>
      </c>
      <c r="E138" s="232" t="s">
        <v>109</v>
      </c>
      <c r="F138" s="109"/>
      <c r="G138" s="69"/>
      <c r="H138" s="19"/>
    </row>
    <row r="139" spans="1:8" ht="48.75" customHeight="1" x14ac:dyDescent="0.2">
      <c r="A139" s="108">
        <v>45366</v>
      </c>
      <c r="B139" s="165"/>
      <c r="C139" s="133"/>
      <c r="D139" s="231" t="s">
        <v>128</v>
      </c>
      <c r="E139" s="110"/>
      <c r="F139" s="109"/>
      <c r="G139" s="69"/>
      <c r="H139" s="19"/>
    </row>
    <row r="140" spans="1:8" ht="48.75" customHeight="1" x14ac:dyDescent="0.2">
      <c r="A140" s="108">
        <v>45367</v>
      </c>
      <c r="B140" s="118"/>
      <c r="C140" s="133"/>
      <c r="D140" s="119"/>
      <c r="E140" s="110"/>
      <c r="F140" s="109"/>
      <c r="G140" s="16"/>
      <c r="H140" s="19"/>
    </row>
    <row r="141" spans="1:8" ht="48.75" customHeight="1" x14ac:dyDescent="0.2">
      <c r="A141" s="112">
        <v>45368</v>
      </c>
      <c r="B141" s="134"/>
      <c r="C141" s="134"/>
      <c r="D141" s="166"/>
      <c r="E141" s="114"/>
      <c r="F141" s="141"/>
      <c r="G141" s="34"/>
      <c r="H141" s="25"/>
    </row>
    <row r="142" spans="1:8" ht="48.75" customHeight="1" x14ac:dyDescent="0.2">
      <c r="A142" s="105">
        <v>45369</v>
      </c>
      <c r="B142" s="139"/>
      <c r="C142" s="139"/>
      <c r="D142" s="231" t="s">
        <v>129</v>
      </c>
      <c r="E142" s="232" t="s">
        <v>71</v>
      </c>
      <c r="F142" s="123"/>
      <c r="G142" s="28"/>
      <c r="H142" s="23"/>
    </row>
    <row r="143" spans="1:8" ht="48.75" customHeight="1" x14ac:dyDescent="0.2">
      <c r="A143" s="108">
        <v>45370</v>
      </c>
      <c r="B143" s="101"/>
      <c r="C143" s="101"/>
      <c r="D143" s="231" t="s">
        <v>130</v>
      </c>
      <c r="E143" s="232" t="s">
        <v>71</v>
      </c>
      <c r="F143" s="109"/>
      <c r="G143" s="16"/>
      <c r="H143" s="19"/>
    </row>
    <row r="144" spans="1:8" ht="48.75" customHeight="1" x14ac:dyDescent="0.2">
      <c r="A144" s="108">
        <v>45371</v>
      </c>
      <c r="B144" s="133"/>
      <c r="C144" s="133"/>
      <c r="D144" s="231" t="s">
        <v>129</v>
      </c>
      <c r="E144" s="232" t="s">
        <v>71</v>
      </c>
      <c r="F144" s="110"/>
      <c r="G144" s="16"/>
      <c r="H144" s="19"/>
    </row>
    <row r="145" spans="1:8" ht="81.75" customHeight="1" x14ac:dyDescent="0.2">
      <c r="A145" s="108">
        <v>45372</v>
      </c>
      <c r="B145" s="133"/>
      <c r="C145" s="133"/>
      <c r="D145" s="231" t="s">
        <v>129</v>
      </c>
      <c r="E145" s="232" t="s">
        <v>136</v>
      </c>
      <c r="F145" s="402" t="s">
        <v>162</v>
      </c>
      <c r="G145" s="16"/>
      <c r="H145" s="19"/>
    </row>
    <row r="146" spans="1:8" ht="48.75" customHeight="1" x14ac:dyDescent="0.2">
      <c r="A146" s="108">
        <v>45373</v>
      </c>
      <c r="B146" s="104"/>
      <c r="C146" s="104"/>
      <c r="D146" s="143"/>
      <c r="E146" s="232" t="s">
        <v>71</v>
      </c>
      <c r="F146" s="131"/>
      <c r="H146" s="19"/>
    </row>
    <row r="147" spans="1:8" ht="48.75" customHeight="1" x14ac:dyDescent="0.2">
      <c r="A147" s="108">
        <v>45374</v>
      </c>
      <c r="B147" s="133"/>
      <c r="C147" s="133"/>
      <c r="D147" s="143"/>
      <c r="E147" s="232" t="s">
        <v>71</v>
      </c>
      <c r="F147" s="131"/>
      <c r="G147" s="16"/>
      <c r="H147" s="19"/>
    </row>
    <row r="148" spans="1:8" ht="48.75" customHeight="1" x14ac:dyDescent="0.2">
      <c r="A148" s="112">
        <v>45375</v>
      </c>
      <c r="B148" s="134"/>
      <c r="C148" s="134"/>
      <c r="D148" s="104"/>
      <c r="E148" s="114"/>
      <c r="F148" s="141"/>
      <c r="G148" s="32"/>
      <c r="H148" s="25"/>
    </row>
    <row r="149" spans="1:8" ht="48.75" customHeight="1" x14ac:dyDescent="0.2">
      <c r="A149" s="105">
        <v>45376</v>
      </c>
      <c r="B149" s="125"/>
      <c r="C149" s="125"/>
      <c r="D149" s="167"/>
      <c r="E149" s="110"/>
      <c r="F149" s="109"/>
      <c r="G149" s="21"/>
      <c r="H149" s="23"/>
    </row>
    <row r="150" spans="1:8" ht="48.75" customHeight="1" x14ac:dyDescent="0.2">
      <c r="A150" s="108">
        <v>45377</v>
      </c>
      <c r="B150" s="109"/>
      <c r="C150" s="109"/>
      <c r="D150" s="143"/>
      <c r="E150" s="110"/>
      <c r="F150" s="109"/>
      <c r="G150" s="18"/>
      <c r="H150" s="19"/>
    </row>
    <row r="151" spans="1:8" ht="48.75" customHeight="1" x14ac:dyDescent="0.2">
      <c r="A151" s="108">
        <v>45378</v>
      </c>
      <c r="B151" s="137"/>
      <c r="C151" s="137"/>
      <c r="D151" s="104"/>
      <c r="E151" s="109"/>
      <c r="F151" s="109"/>
      <c r="G151" s="18"/>
      <c r="H151" s="33"/>
    </row>
    <row r="152" spans="1:8" ht="48.75" customHeight="1" x14ac:dyDescent="0.2">
      <c r="A152" s="108">
        <v>45379</v>
      </c>
      <c r="B152" s="137"/>
      <c r="C152" s="137"/>
      <c r="D152" s="231" t="s">
        <v>59</v>
      </c>
      <c r="E152" s="109"/>
      <c r="F152" s="402" t="s">
        <v>163</v>
      </c>
      <c r="G152" s="18"/>
      <c r="H152" s="19"/>
    </row>
    <row r="153" spans="1:8" ht="48.75" customHeight="1" x14ac:dyDescent="0.2">
      <c r="A153" s="108">
        <v>45380</v>
      </c>
      <c r="B153" s="137"/>
      <c r="C153" s="137"/>
      <c r="D153" s="168" t="s">
        <v>9</v>
      </c>
      <c r="E153" s="168" t="s">
        <v>9</v>
      </c>
      <c r="F153" s="168" t="s">
        <v>9</v>
      </c>
      <c r="G153" s="36" t="s">
        <v>9</v>
      </c>
      <c r="H153" s="19"/>
    </row>
    <row r="154" spans="1:8" ht="48.75" customHeight="1" x14ac:dyDescent="0.2">
      <c r="A154" s="108">
        <v>45381</v>
      </c>
      <c r="B154" s="137"/>
      <c r="C154" s="137"/>
      <c r="D154" s="138"/>
      <c r="E154" s="109"/>
      <c r="F154" s="109"/>
      <c r="G154" s="67"/>
      <c r="H154" s="19"/>
    </row>
    <row r="155" spans="1:8" ht="48.75" customHeight="1" x14ac:dyDescent="0.2">
      <c r="A155" s="112">
        <v>45382</v>
      </c>
      <c r="B155" s="169"/>
      <c r="C155" s="130"/>
      <c r="D155" s="138"/>
      <c r="E155" s="114"/>
      <c r="F155" s="114"/>
      <c r="G155" s="32"/>
      <c r="H155" s="25"/>
    </row>
    <row r="156" spans="1:8" ht="48.75" customHeight="1" x14ac:dyDescent="0.2">
      <c r="A156" s="105">
        <v>45383</v>
      </c>
      <c r="B156" s="126"/>
      <c r="C156" s="126"/>
      <c r="D156" s="126" t="s">
        <v>16</v>
      </c>
      <c r="E156" s="126" t="s">
        <v>16</v>
      </c>
      <c r="F156" s="126" t="s">
        <v>16</v>
      </c>
      <c r="G156" s="30" t="s">
        <v>20</v>
      </c>
      <c r="H156" s="23"/>
    </row>
    <row r="157" spans="1:8" ht="48.75" customHeight="1" x14ac:dyDescent="0.2">
      <c r="A157" s="108">
        <v>45384</v>
      </c>
      <c r="B157" s="137"/>
      <c r="C157" s="109"/>
      <c r="D157" s="182"/>
      <c r="E157" s="232" t="s">
        <v>157</v>
      </c>
      <c r="F157" s="109"/>
      <c r="G157" s="18"/>
      <c r="H157" s="19"/>
    </row>
    <row r="158" spans="1:8" ht="48.75" customHeight="1" x14ac:dyDescent="0.2">
      <c r="A158" s="108">
        <v>45385</v>
      </c>
      <c r="B158" s="118"/>
      <c r="C158" s="133"/>
      <c r="D158" s="109"/>
      <c r="E158" s="232" t="s">
        <v>74</v>
      </c>
      <c r="F158" s="109"/>
      <c r="G158" s="67"/>
      <c r="H158" s="19"/>
    </row>
    <row r="159" spans="1:8" ht="48.75" customHeight="1" x14ac:dyDescent="0.2">
      <c r="A159" s="108">
        <v>45386</v>
      </c>
      <c r="B159" s="137"/>
      <c r="C159" s="133"/>
      <c r="D159" s="109"/>
      <c r="E159" s="232" t="s">
        <v>158</v>
      </c>
      <c r="F159" s="109"/>
      <c r="G159" s="67"/>
      <c r="H159" s="19"/>
    </row>
    <row r="160" spans="1:8" ht="48.75" customHeight="1" x14ac:dyDescent="0.2">
      <c r="A160" s="108">
        <v>45387</v>
      </c>
      <c r="B160" s="137"/>
      <c r="C160" s="133"/>
      <c r="D160" s="231" t="s">
        <v>404</v>
      </c>
      <c r="E160" s="109"/>
      <c r="F160" s="109"/>
      <c r="G160" s="18"/>
      <c r="H160" s="19"/>
    </row>
    <row r="161" spans="1:9" ht="48.75" customHeight="1" x14ac:dyDescent="0.2">
      <c r="A161" s="108">
        <v>45388</v>
      </c>
      <c r="B161" s="137"/>
      <c r="C161" s="133"/>
      <c r="D161" s="128"/>
      <c r="E161" s="109"/>
      <c r="F161" s="168"/>
      <c r="G161" s="36"/>
      <c r="H161" s="19"/>
      <c r="I161" s="29"/>
    </row>
    <row r="162" spans="1:9" ht="48.75" customHeight="1" x14ac:dyDescent="0.2">
      <c r="A162" s="112">
        <v>45389</v>
      </c>
      <c r="B162" s="130"/>
      <c r="C162" s="130"/>
      <c r="D162" s="121"/>
      <c r="E162" s="114"/>
      <c r="F162" s="114"/>
      <c r="G162" s="34"/>
      <c r="H162" s="25"/>
      <c r="I162" s="29"/>
    </row>
    <row r="163" spans="1:9" ht="48.75" customHeight="1" x14ac:dyDescent="0.2">
      <c r="A163" s="105">
        <v>45390</v>
      </c>
      <c r="B163" s="126"/>
      <c r="C163" s="125"/>
      <c r="D163" s="128"/>
      <c r="E163" s="114"/>
      <c r="F163" s="106"/>
      <c r="G163" s="21"/>
      <c r="H163" s="23"/>
      <c r="I163" s="29"/>
    </row>
    <row r="164" spans="1:9" ht="48.75" customHeight="1" x14ac:dyDescent="0.2">
      <c r="A164" s="108">
        <v>45391</v>
      </c>
      <c r="B164" s="128"/>
      <c r="C164" s="128"/>
      <c r="D164" s="128"/>
      <c r="E164" s="109"/>
      <c r="F164" s="402" t="s">
        <v>164</v>
      </c>
      <c r="G164" s="31"/>
      <c r="H164" s="19"/>
      <c r="I164" s="29"/>
    </row>
    <row r="165" spans="1:9" ht="48.75" customHeight="1" x14ac:dyDescent="0.2">
      <c r="A165" s="108">
        <v>45392</v>
      </c>
      <c r="B165" s="137"/>
      <c r="C165" s="137"/>
      <c r="D165" s="104"/>
      <c r="E165" s="232" t="s">
        <v>81</v>
      </c>
      <c r="F165" s="109"/>
      <c r="G165" s="67"/>
      <c r="H165" s="19"/>
    </row>
    <row r="166" spans="1:9" ht="48.75" customHeight="1" x14ac:dyDescent="0.2">
      <c r="A166" s="108">
        <v>45393</v>
      </c>
      <c r="B166" s="137"/>
      <c r="C166" s="137"/>
      <c r="D166" s="231" t="s">
        <v>365</v>
      </c>
      <c r="E166" s="232" t="s">
        <v>383</v>
      </c>
      <c r="F166" s="402" t="s">
        <v>116</v>
      </c>
      <c r="G166" s="18" t="s">
        <v>92</v>
      </c>
      <c r="H166" s="19"/>
    </row>
    <row r="167" spans="1:9" ht="48.75" customHeight="1" x14ac:dyDescent="0.2">
      <c r="A167" s="108">
        <v>45394</v>
      </c>
      <c r="B167" s="137"/>
      <c r="C167" s="137"/>
      <c r="D167" s="104"/>
      <c r="E167" s="109"/>
      <c r="F167" s="402" t="s">
        <v>116</v>
      </c>
      <c r="G167" s="24"/>
      <c r="H167" s="19"/>
    </row>
    <row r="168" spans="1:9" ht="48.75" customHeight="1" x14ac:dyDescent="0.2">
      <c r="A168" s="108">
        <v>45395</v>
      </c>
      <c r="B168" s="137"/>
      <c r="C168" s="137"/>
      <c r="D168" s="109"/>
      <c r="E168" s="110"/>
      <c r="F168" s="158"/>
      <c r="G168" s="88"/>
      <c r="H168" s="19"/>
    </row>
    <row r="169" spans="1:9" ht="48.75" customHeight="1" x14ac:dyDescent="0.2">
      <c r="A169" s="112">
        <v>45396</v>
      </c>
      <c r="B169" s="140"/>
      <c r="C169" s="140"/>
      <c r="D169" s="114"/>
      <c r="E169" s="114"/>
      <c r="F169" s="114"/>
      <c r="G169" s="34"/>
      <c r="H169" s="25"/>
      <c r="I169" s="29"/>
    </row>
    <row r="170" spans="1:9" ht="90.75" customHeight="1" x14ac:dyDescent="0.2">
      <c r="A170" s="105">
        <v>45397</v>
      </c>
      <c r="B170" s="170"/>
      <c r="C170" s="106"/>
      <c r="D170" s="231" t="s">
        <v>403</v>
      </c>
      <c r="E170" s="232" t="s">
        <v>390</v>
      </c>
      <c r="F170" s="109"/>
      <c r="G170" s="22"/>
      <c r="H170" s="23"/>
      <c r="I170" s="29"/>
    </row>
    <row r="171" spans="1:9" ht="48.75" customHeight="1" x14ac:dyDescent="0.2">
      <c r="A171" s="108">
        <v>45398</v>
      </c>
      <c r="B171" s="137"/>
      <c r="C171" s="158"/>
      <c r="E171" s="232" t="s">
        <v>80</v>
      </c>
      <c r="F171" s="109"/>
      <c r="G171" s="67"/>
      <c r="H171" s="19"/>
      <c r="I171" s="29"/>
    </row>
    <row r="172" spans="1:9" ht="48.75" customHeight="1" x14ac:dyDescent="0.2">
      <c r="A172" s="108">
        <v>45399</v>
      </c>
      <c r="B172" s="137"/>
      <c r="C172" s="158"/>
      <c r="D172" s="109"/>
      <c r="E172" s="232" t="s">
        <v>80</v>
      </c>
      <c r="F172" s="109"/>
      <c r="G172" s="67"/>
      <c r="H172" s="19"/>
      <c r="I172" s="29"/>
    </row>
    <row r="173" spans="1:9" ht="48.75" customHeight="1" x14ac:dyDescent="0.2">
      <c r="A173" s="108">
        <v>45400</v>
      </c>
      <c r="B173" s="137"/>
      <c r="C173" s="137"/>
      <c r="D173" s="127"/>
      <c r="E173" s="232" t="s">
        <v>80</v>
      </c>
      <c r="F173" s="109"/>
      <c r="G173" s="89"/>
      <c r="H173" s="19"/>
    </row>
    <row r="174" spans="1:9" ht="48.75" customHeight="1" x14ac:dyDescent="0.2">
      <c r="A174" s="108">
        <v>45401</v>
      </c>
      <c r="B174" s="137"/>
      <c r="C174" s="137"/>
      <c r="D174" s="109"/>
      <c r="E174" s="232" t="s">
        <v>80</v>
      </c>
      <c r="F174" s="402" t="s">
        <v>116</v>
      </c>
      <c r="G174" s="89"/>
      <c r="H174" s="19"/>
    </row>
    <row r="175" spans="1:9" ht="48.75" customHeight="1" x14ac:dyDescent="0.2">
      <c r="A175" s="108">
        <v>45402</v>
      </c>
      <c r="B175" s="137"/>
      <c r="C175" s="137"/>
      <c r="D175" s="109"/>
      <c r="E175" s="232" t="s">
        <v>140</v>
      </c>
      <c r="F175" s="109"/>
      <c r="G175" s="29"/>
      <c r="H175" s="19"/>
    </row>
    <row r="176" spans="1:9" ht="48.75" customHeight="1" x14ac:dyDescent="0.2">
      <c r="A176" s="112">
        <v>45403</v>
      </c>
      <c r="B176" s="140"/>
      <c r="C176" s="140"/>
      <c r="D176" s="114"/>
      <c r="E176" s="114"/>
      <c r="F176" s="114"/>
      <c r="G176" s="84"/>
      <c r="H176" s="25"/>
    </row>
    <row r="177" spans="1:8" ht="48.75" customHeight="1" x14ac:dyDescent="0.2">
      <c r="A177" s="105">
        <v>45404</v>
      </c>
      <c r="B177" s="170"/>
      <c r="C177" s="106"/>
      <c r="D177" s="106" t="s">
        <v>17</v>
      </c>
      <c r="E177" s="106" t="s">
        <v>17</v>
      </c>
      <c r="F177" s="106" t="s">
        <v>17</v>
      </c>
      <c r="G177" s="22" t="s">
        <v>13</v>
      </c>
      <c r="H177" s="23"/>
    </row>
    <row r="178" spans="1:8" ht="48.75" customHeight="1" x14ac:dyDescent="0.2">
      <c r="A178" s="108">
        <v>45405</v>
      </c>
      <c r="B178" s="137"/>
      <c r="C178" s="158"/>
      <c r="D178" s="109" t="s">
        <v>17</v>
      </c>
      <c r="E178" s="109" t="s">
        <v>17</v>
      </c>
      <c r="F178" s="109" t="s">
        <v>17</v>
      </c>
      <c r="G178" s="67" t="s">
        <v>13</v>
      </c>
      <c r="H178" s="19"/>
    </row>
    <row r="179" spans="1:8" ht="48.75" customHeight="1" x14ac:dyDescent="0.2">
      <c r="A179" s="108">
        <v>45406</v>
      </c>
      <c r="B179" s="137"/>
      <c r="C179" s="158"/>
      <c r="D179" s="109" t="s">
        <v>17</v>
      </c>
      <c r="E179" s="109" t="s">
        <v>17</v>
      </c>
      <c r="F179" s="109" t="s">
        <v>17</v>
      </c>
      <c r="G179" s="67" t="s">
        <v>13</v>
      </c>
      <c r="H179" s="19"/>
    </row>
    <row r="180" spans="1:8" ht="48.75" customHeight="1" x14ac:dyDescent="0.2">
      <c r="A180" s="108">
        <v>45407</v>
      </c>
      <c r="B180" s="137"/>
      <c r="C180" s="137"/>
      <c r="D180" s="109" t="s">
        <v>17</v>
      </c>
      <c r="E180" s="109" t="s">
        <v>17</v>
      </c>
      <c r="F180" s="109" t="s">
        <v>17</v>
      </c>
      <c r="G180" s="67" t="s">
        <v>13</v>
      </c>
      <c r="H180" s="19"/>
    </row>
    <row r="181" spans="1:8" ht="48.75" customHeight="1" x14ac:dyDescent="0.2">
      <c r="A181" s="108">
        <v>45408</v>
      </c>
      <c r="B181" s="137"/>
      <c r="C181" s="137"/>
      <c r="D181" s="109" t="s">
        <v>17</v>
      </c>
      <c r="E181" s="109" t="s">
        <v>17</v>
      </c>
      <c r="F181" s="109" t="s">
        <v>17</v>
      </c>
      <c r="G181" s="67" t="s">
        <v>13</v>
      </c>
      <c r="H181" s="19"/>
    </row>
    <row r="182" spans="1:8" ht="48.75" customHeight="1" x14ac:dyDescent="0.2">
      <c r="A182" s="108">
        <v>45409</v>
      </c>
      <c r="B182" s="137"/>
      <c r="C182" s="137"/>
      <c r="D182" s="109" t="s">
        <v>17</v>
      </c>
      <c r="E182" s="109" t="s">
        <v>17</v>
      </c>
      <c r="F182" s="109" t="s">
        <v>17</v>
      </c>
      <c r="G182" s="67" t="s">
        <v>13</v>
      </c>
      <c r="H182" s="19"/>
    </row>
    <row r="183" spans="1:8" ht="48.75" customHeight="1" x14ac:dyDescent="0.2">
      <c r="A183" s="112">
        <v>45410</v>
      </c>
      <c r="B183" s="140"/>
      <c r="C183" s="140"/>
      <c r="D183" s="114" t="s">
        <v>17</v>
      </c>
      <c r="E183" s="114" t="s">
        <v>17</v>
      </c>
      <c r="F183" s="114" t="s">
        <v>17</v>
      </c>
      <c r="G183" s="84" t="s">
        <v>13</v>
      </c>
      <c r="H183" s="25"/>
    </row>
    <row r="184" spans="1:8" ht="48.75" customHeight="1" x14ac:dyDescent="0.2">
      <c r="A184" s="105">
        <v>45411</v>
      </c>
      <c r="B184" s="170"/>
      <c r="C184" s="106"/>
      <c r="D184" s="106" t="s">
        <v>17</v>
      </c>
      <c r="E184" s="106" t="s">
        <v>17</v>
      </c>
      <c r="F184" s="106" t="s">
        <v>17</v>
      </c>
      <c r="G184" s="22" t="s">
        <v>13</v>
      </c>
      <c r="H184" s="23"/>
    </row>
    <row r="185" spans="1:8" ht="48.75" customHeight="1" x14ac:dyDescent="0.2">
      <c r="A185" s="108">
        <v>45412</v>
      </c>
      <c r="B185" s="137"/>
      <c r="C185" s="158"/>
      <c r="D185" s="109" t="s">
        <v>17</v>
      </c>
      <c r="E185" s="109" t="s">
        <v>17</v>
      </c>
      <c r="F185" s="109" t="s">
        <v>17</v>
      </c>
      <c r="G185" s="67" t="s">
        <v>13</v>
      </c>
      <c r="H185" s="19"/>
    </row>
    <row r="186" spans="1:8" ht="48.75" customHeight="1" x14ac:dyDescent="0.2">
      <c r="A186" s="108">
        <v>45413</v>
      </c>
      <c r="B186" s="128"/>
      <c r="C186" s="128"/>
      <c r="D186" s="128" t="s">
        <v>16</v>
      </c>
      <c r="E186" s="128" t="s">
        <v>16</v>
      </c>
      <c r="F186" s="128" t="s">
        <v>16</v>
      </c>
      <c r="G186" s="31" t="s">
        <v>27</v>
      </c>
      <c r="H186" s="19"/>
    </row>
    <row r="187" spans="1:8" ht="48.75" customHeight="1" x14ac:dyDescent="0.2">
      <c r="A187" s="108">
        <v>45414</v>
      </c>
      <c r="B187" s="137"/>
      <c r="C187" s="137"/>
      <c r="D187" s="109" t="s">
        <v>17</v>
      </c>
      <c r="E187" s="109" t="s">
        <v>17</v>
      </c>
      <c r="F187" s="109" t="s">
        <v>17</v>
      </c>
      <c r="G187" s="67" t="s">
        <v>13</v>
      </c>
      <c r="H187" s="19"/>
    </row>
    <row r="188" spans="1:8" ht="48.75" customHeight="1" x14ac:dyDescent="0.2">
      <c r="A188" s="108">
        <v>45415</v>
      </c>
      <c r="B188" s="137"/>
      <c r="C188" s="137"/>
      <c r="D188" s="109" t="s">
        <v>17</v>
      </c>
      <c r="E188" s="109" t="s">
        <v>17</v>
      </c>
      <c r="F188" s="109" t="s">
        <v>17</v>
      </c>
      <c r="G188" s="67" t="s">
        <v>13</v>
      </c>
      <c r="H188" s="19"/>
    </row>
    <row r="189" spans="1:8" ht="48.75" customHeight="1" x14ac:dyDescent="0.2">
      <c r="A189" s="108">
        <v>45416</v>
      </c>
      <c r="B189" s="137"/>
      <c r="C189" s="137"/>
      <c r="D189" s="109" t="s">
        <v>17</v>
      </c>
      <c r="E189" s="109" t="s">
        <v>17</v>
      </c>
      <c r="F189" s="109" t="s">
        <v>17</v>
      </c>
      <c r="G189" s="67" t="s">
        <v>13</v>
      </c>
      <c r="H189" s="19"/>
    </row>
    <row r="190" spans="1:8" ht="48.75" customHeight="1" x14ac:dyDescent="0.2">
      <c r="A190" s="112">
        <v>45417</v>
      </c>
      <c r="B190" s="140"/>
      <c r="C190" s="140"/>
      <c r="D190" s="114" t="s">
        <v>17</v>
      </c>
      <c r="E190" s="114" t="s">
        <v>17</v>
      </c>
      <c r="F190" s="114" t="s">
        <v>17</v>
      </c>
      <c r="G190" s="84" t="s">
        <v>13</v>
      </c>
      <c r="H190" s="25"/>
    </row>
    <row r="191" spans="1:8" ht="48.75" customHeight="1" x14ac:dyDescent="0.2">
      <c r="A191" s="105">
        <v>45418</v>
      </c>
      <c r="B191" s="135"/>
      <c r="C191" s="126"/>
      <c r="D191" s="146"/>
      <c r="E191" s="232" t="s">
        <v>385</v>
      </c>
      <c r="F191" s="109"/>
      <c r="G191" s="21"/>
      <c r="H191" s="23"/>
    </row>
    <row r="192" spans="1:8" ht="48.75" customHeight="1" x14ac:dyDescent="0.2">
      <c r="A192" s="108">
        <v>45419</v>
      </c>
      <c r="B192" s="128"/>
      <c r="C192" s="128"/>
      <c r="D192" s="231" t="s">
        <v>366</v>
      </c>
      <c r="E192" s="109"/>
      <c r="F192" s="109"/>
      <c r="G192" s="31"/>
      <c r="H192" s="19"/>
    </row>
    <row r="193" spans="1:8" ht="48.75" customHeight="1" x14ac:dyDescent="0.2">
      <c r="A193" s="108">
        <v>45420</v>
      </c>
      <c r="B193" s="128"/>
      <c r="C193" s="128"/>
      <c r="D193" s="128" t="s">
        <v>17</v>
      </c>
      <c r="E193" s="128" t="s">
        <v>17</v>
      </c>
      <c r="F193" s="128" t="s">
        <v>17</v>
      </c>
      <c r="G193" s="31" t="s">
        <v>19</v>
      </c>
      <c r="H193" s="19"/>
    </row>
    <row r="194" spans="1:8" ht="48.75" customHeight="1" x14ac:dyDescent="0.2">
      <c r="A194" s="108">
        <v>45421</v>
      </c>
      <c r="B194" s="128"/>
      <c r="C194" s="128"/>
      <c r="D194" s="128" t="s">
        <v>16</v>
      </c>
      <c r="E194" s="128" t="s">
        <v>16</v>
      </c>
      <c r="F194" s="128" t="s">
        <v>16</v>
      </c>
      <c r="G194" s="31" t="s">
        <v>21</v>
      </c>
      <c r="H194" s="19"/>
    </row>
    <row r="195" spans="1:8" ht="48.75" customHeight="1" x14ac:dyDescent="0.2">
      <c r="A195" s="108">
        <v>45422</v>
      </c>
      <c r="B195" s="145"/>
      <c r="C195" s="101"/>
      <c r="D195" s="231" t="s">
        <v>367</v>
      </c>
      <c r="E195" s="232" t="s">
        <v>137</v>
      </c>
      <c r="F195" s="113"/>
      <c r="G195" s="16"/>
      <c r="H195" s="19"/>
    </row>
    <row r="196" spans="1:8" ht="48.75" customHeight="1" x14ac:dyDescent="0.2">
      <c r="A196" s="108">
        <v>45423</v>
      </c>
      <c r="B196" s="145"/>
      <c r="C196" s="101"/>
      <c r="D196" s="109"/>
      <c r="E196" s="176"/>
      <c r="F196" s="113"/>
      <c r="G196" s="16"/>
      <c r="H196" s="19"/>
    </row>
    <row r="197" spans="1:8" ht="48.75" customHeight="1" x14ac:dyDescent="0.2">
      <c r="A197" s="112">
        <v>45424</v>
      </c>
      <c r="B197" s="130"/>
      <c r="C197" s="144"/>
      <c r="D197" s="114"/>
      <c r="E197" s="141"/>
      <c r="F197" s="113"/>
      <c r="G197" s="32"/>
      <c r="H197" s="25"/>
    </row>
    <row r="198" spans="1:8" ht="48.75" customHeight="1" x14ac:dyDescent="0.2">
      <c r="A198" s="105">
        <v>45425</v>
      </c>
      <c r="B198" s="125"/>
      <c r="C198" s="125"/>
      <c r="D198" s="109"/>
      <c r="E198" s="232" t="s">
        <v>73</v>
      </c>
      <c r="F198" s="176"/>
      <c r="G198" s="21"/>
      <c r="H198" s="23"/>
    </row>
    <row r="199" spans="1:8" ht="48.75" customHeight="1" x14ac:dyDescent="0.2">
      <c r="A199" s="108">
        <v>45426</v>
      </c>
      <c r="B199" s="133"/>
      <c r="C199" s="133"/>
      <c r="D199" s="231" t="s">
        <v>378</v>
      </c>
      <c r="E199" s="232" t="s">
        <v>147</v>
      </c>
      <c r="F199" s="109"/>
      <c r="G199" s="16"/>
      <c r="H199" s="19"/>
    </row>
    <row r="200" spans="1:8" ht="48.75" customHeight="1" x14ac:dyDescent="0.2">
      <c r="A200" s="108">
        <v>45427</v>
      </c>
      <c r="B200" s="118"/>
      <c r="C200" s="118"/>
      <c r="D200" s="114"/>
      <c r="E200" s="232" t="s">
        <v>73</v>
      </c>
      <c r="F200" s="109"/>
      <c r="G200" s="16"/>
      <c r="H200" s="19"/>
    </row>
    <row r="201" spans="1:8" ht="48.75" customHeight="1" x14ac:dyDescent="0.2">
      <c r="A201" s="108">
        <v>45428</v>
      </c>
      <c r="B201" s="101"/>
      <c r="C201" s="101"/>
      <c r="D201" s="231" t="s">
        <v>125</v>
      </c>
      <c r="E201" s="232" t="s">
        <v>148</v>
      </c>
      <c r="F201" s="109"/>
      <c r="G201" s="69" t="s">
        <v>93</v>
      </c>
      <c r="H201" s="19"/>
    </row>
    <row r="202" spans="1:8" ht="48.75" customHeight="1" x14ac:dyDescent="0.2">
      <c r="A202" s="108">
        <v>45429</v>
      </c>
      <c r="B202" s="128"/>
      <c r="C202" s="128"/>
      <c r="D202" s="114"/>
      <c r="E202" s="232" t="s">
        <v>73</v>
      </c>
      <c r="F202" s="128"/>
      <c r="G202" s="31"/>
      <c r="H202" s="19"/>
    </row>
    <row r="203" spans="1:8" ht="48.75" customHeight="1" x14ac:dyDescent="0.2">
      <c r="A203" s="108">
        <v>45430</v>
      </c>
      <c r="B203" s="145"/>
      <c r="C203" s="101"/>
      <c r="D203" s="142"/>
      <c r="E203" s="119"/>
      <c r="F203" s="109"/>
      <c r="G203" s="16"/>
      <c r="H203" s="19"/>
    </row>
    <row r="204" spans="1:8" ht="48.75" customHeight="1" x14ac:dyDescent="0.2">
      <c r="A204" s="112">
        <v>45431</v>
      </c>
      <c r="B204" s="169"/>
      <c r="C204" s="171"/>
      <c r="D204" s="172" t="s">
        <v>16</v>
      </c>
      <c r="E204" s="169" t="s">
        <v>23</v>
      </c>
      <c r="F204" s="169" t="s">
        <v>23</v>
      </c>
      <c r="G204" s="37" t="s">
        <v>0</v>
      </c>
      <c r="H204" s="25"/>
    </row>
    <row r="205" spans="1:8" ht="48.75" customHeight="1" x14ac:dyDescent="0.2">
      <c r="A205" s="105">
        <v>45432</v>
      </c>
      <c r="B205" s="173"/>
      <c r="C205" s="173"/>
      <c r="D205" s="126" t="s">
        <v>16</v>
      </c>
      <c r="E205" s="126" t="s">
        <v>16</v>
      </c>
      <c r="F205" s="126" t="s">
        <v>16</v>
      </c>
      <c r="G205" s="30" t="s">
        <v>22</v>
      </c>
      <c r="H205" s="23"/>
    </row>
    <row r="206" spans="1:8" ht="48.75" customHeight="1" x14ac:dyDescent="0.2">
      <c r="A206" s="108">
        <v>45433</v>
      </c>
      <c r="B206" s="137"/>
      <c r="C206" s="137"/>
      <c r="D206" s="231" t="s">
        <v>368</v>
      </c>
      <c r="E206" s="233" t="s">
        <v>87</v>
      </c>
      <c r="F206" s="128" t="s">
        <v>9</v>
      </c>
      <c r="G206" s="31" t="s">
        <v>9</v>
      </c>
      <c r="H206" s="19"/>
    </row>
    <row r="207" spans="1:8" ht="48.75" customHeight="1" x14ac:dyDescent="0.2">
      <c r="A207" s="108">
        <v>45434</v>
      </c>
      <c r="B207" s="101"/>
      <c r="C207" s="101"/>
      <c r="D207" s="231" t="s">
        <v>376</v>
      </c>
      <c r="E207" s="232" t="s">
        <v>146</v>
      </c>
      <c r="F207" s="402" t="s">
        <v>160</v>
      </c>
      <c r="G207" s="16"/>
      <c r="H207" s="19"/>
    </row>
    <row r="208" spans="1:8" ht="48.75" customHeight="1" x14ac:dyDescent="0.2">
      <c r="A208" s="108">
        <v>45435</v>
      </c>
      <c r="B208" s="101"/>
      <c r="C208" s="118"/>
      <c r="D208" s="231" t="s">
        <v>369</v>
      </c>
      <c r="E208" s="232" t="s">
        <v>391</v>
      </c>
      <c r="F208" s="402" t="s">
        <v>381</v>
      </c>
      <c r="G208" s="69" t="s">
        <v>24</v>
      </c>
      <c r="H208" s="19"/>
    </row>
    <row r="209" spans="1:9" ht="48.75" customHeight="1" x14ac:dyDescent="0.2">
      <c r="A209" s="108">
        <v>45436</v>
      </c>
      <c r="B209" s="128"/>
      <c r="C209" s="128"/>
      <c r="D209" s="231" t="s">
        <v>370</v>
      </c>
      <c r="E209" s="232" t="s">
        <v>89</v>
      </c>
      <c r="F209" s="109"/>
      <c r="H209" s="19"/>
    </row>
    <row r="210" spans="1:9" ht="48.75" customHeight="1" x14ac:dyDescent="0.2">
      <c r="A210" s="108">
        <v>45437</v>
      </c>
      <c r="B210" s="101"/>
      <c r="C210" s="101"/>
      <c r="D210" s="231" t="s">
        <v>126</v>
      </c>
      <c r="E210" s="232" t="s">
        <v>88</v>
      </c>
      <c r="F210" s="131"/>
      <c r="G210" s="16"/>
      <c r="H210" s="19"/>
    </row>
    <row r="211" spans="1:9" ht="48.75" customHeight="1" x14ac:dyDescent="0.2">
      <c r="A211" s="112">
        <v>45438</v>
      </c>
      <c r="B211" s="169"/>
      <c r="C211" s="171"/>
      <c r="D211" s="172"/>
      <c r="E211" s="169"/>
      <c r="F211" s="169"/>
      <c r="G211" s="37"/>
      <c r="H211" s="25"/>
    </row>
    <row r="212" spans="1:9" ht="60" customHeight="1" x14ac:dyDescent="0.2">
      <c r="A212" s="105">
        <v>45439</v>
      </c>
      <c r="B212" s="173"/>
      <c r="C212" s="173"/>
      <c r="D212" s="126"/>
      <c r="E212" s="232" t="s">
        <v>149</v>
      </c>
      <c r="F212" s="402" t="s">
        <v>165</v>
      </c>
      <c r="G212" s="30"/>
      <c r="H212" s="23"/>
    </row>
    <row r="213" spans="1:9" ht="48.75" customHeight="1" x14ac:dyDescent="0.2">
      <c r="A213" s="108">
        <v>45440</v>
      </c>
      <c r="B213" s="101"/>
      <c r="C213" s="101"/>
      <c r="D213" s="231" t="s">
        <v>60</v>
      </c>
      <c r="E213" s="232" t="s">
        <v>77</v>
      </c>
      <c r="F213" s="181"/>
      <c r="G213" s="31"/>
      <c r="H213" s="19"/>
    </row>
    <row r="214" spans="1:9" ht="48.75" customHeight="1" x14ac:dyDescent="0.2">
      <c r="A214" s="108">
        <v>45441</v>
      </c>
      <c r="B214" s="101"/>
      <c r="C214" s="101"/>
      <c r="D214" s="104"/>
      <c r="E214" s="128"/>
      <c r="F214" s="402" t="s">
        <v>161</v>
      </c>
      <c r="G214" s="16"/>
      <c r="H214" s="19"/>
      <c r="I214" s="16"/>
    </row>
    <row r="215" spans="1:9" ht="48.75" customHeight="1" x14ac:dyDescent="0.2">
      <c r="A215" s="108">
        <v>45442</v>
      </c>
      <c r="B215" s="101"/>
      <c r="C215" s="101"/>
      <c r="D215" s="127"/>
      <c r="E215" s="232" t="s">
        <v>170</v>
      </c>
      <c r="F215" s="402" t="s">
        <v>382</v>
      </c>
      <c r="H215" s="19"/>
      <c r="I215" s="16"/>
    </row>
    <row r="216" spans="1:9" ht="48.75" customHeight="1" x14ac:dyDescent="0.2">
      <c r="A216" s="108">
        <v>45443</v>
      </c>
      <c r="B216" s="101"/>
      <c r="C216" s="101"/>
      <c r="D216" s="127"/>
      <c r="E216" s="24"/>
      <c r="F216" s="151"/>
      <c r="G216" s="69"/>
      <c r="H216" s="19"/>
    </row>
    <row r="217" spans="1:9" ht="48.75" customHeight="1" x14ac:dyDescent="0.2">
      <c r="A217" s="108">
        <v>45444</v>
      </c>
      <c r="B217" s="101"/>
      <c r="C217" s="101"/>
      <c r="D217" s="127"/>
      <c r="E217" s="174"/>
      <c r="F217" s="109"/>
      <c r="H217" s="19"/>
    </row>
    <row r="218" spans="1:9" ht="48.75" customHeight="1" x14ac:dyDescent="0.2">
      <c r="A218" s="112">
        <v>45445</v>
      </c>
      <c r="B218" s="130"/>
      <c r="C218" s="130"/>
      <c r="D218" s="121"/>
      <c r="E218" s="114"/>
      <c r="F218" s="114"/>
      <c r="G218" s="32"/>
      <c r="H218" s="25"/>
    </row>
    <row r="219" spans="1:9" ht="48.75" customHeight="1" x14ac:dyDescent="0.2">
      <c r="A219" s="105">
        <v>45446</v>
      </c>
      <c r="B219" s="106"/>
      <c r="C219" s="106"/>
      <c r="D219" s="160"/>
      <c r="E219" s="232" t="s">
        <v>76</v>
      </c>
      <c r="F219" s="106"/>
      <c r="G219" s="22"/>
      <c r="H219" s="23"/>
    </row>
    <row r="220" spans="1:9" ht="48.75" customHeight="1" x14ac:dyDescent="0.2">
      <c r="A220" s="108">
        <v>45447</v>
      </c>
      <c r="B220" s="137"/>
      <c r="C220" s="137"/>
      <c r="D220" s="231" t="s">
        <v>374</v>
      </c>
      <c r="E220" s="109"/>
      <c r="F220" s="109"/>
      <c r="G220" s="18"/>
      <c r="H220" s="19"/>
    </row>
    <row r="221" spans="1:9" ht="48.75" customHeight="1" x14ac:dyDescent="0.2">
      <c r="A221" s="108">
        <v>45448</v>
      </c>
      <c r="B221" s="101"/>
      <c r="C221" s="101"/>
      <c r="D221" s="119"/>
      <c r="E221" s="109"/>
      <c r="F221" s="109"/>
      <c r="G221" s="69" t="s">
        <v>36</v>
      </c>
      <c r="H221" s="19"/>
    </row>
    <row r="222" spans="1:9" ht="77.45" customHeight="1" x14ac:dyDescent="0.2">
      <c r="A222" s="108">
        <v>45449</v>
      </c>
      <c r="B222" s="101"/>
      <c r="C222" s="101"/>
      <c r="D222" s="231" t="s">
        <v>58</v>
      </c>
      <c r="E222" s="109"/>
      <c r="F222" s="402" t="s">
        <v>389</v>
      </c>
      <c r="G222" s="69" t="s">
        <v>94</v>
      </c>
      <c r="H222" s="19"/>
    </row>
    <row r="223" spans="1:9" ht="48.75" customHeight="1" x14ac:dyDescent="0.2">
      <c r="A223" s="108">
        <v>45450</v>
      </c>
      <c r="B223" s="101"/>
      <c r="C223" s="101"/>
      <c r="D223" s="119"/>
      <c r="E223" s="232" t="s">
        <v>138</v>
      </c>
      <c r="F223" s="109"/>
      <c r="G223" s="69"/>
      <c r="H223" s="19"/>
    </row>
    <row r="224" spans="1:9" ht="48.75" customHeight="1" x14ac:dyDescent="0.2">
      <c r="A224" s="108">
        <v>45451</v>
      </c>
      <c r="B224" s="101"/>
      <c r="C224" s="101"/>
      <c r="D224" s="119"/>
      <c r="E224" s="174"/>
      <c r="F224" s="131"/>
      <c r="G224" s="16"/>
      <c r="H224" s="19"/>
    </row>
    <row r="225" spans="1:8" ht="48.75" customHeight="1" x14ac:dyDescent="0.2">
      <c r="A225" s="112">
        <v>45452</v>
      </c>
      <c r="B225" s="130"/>
      <c r="C225" s="130"/>
      <c r="D225" s="121"/>
      <c r="E225" s="114"/>
      <c r="F225" s="114"/>
      <c r="G225" s="32"/>
      <c r="H225" s="25"/>
    </row>
    <row r="226" spans="1:8" ht="62.25" customHeight="1" x14ac:dyDescent="0.2">
      <c r="A226" s="105">
        <v>45453</v>
      </c>
      <c r="B226" s="125"/>
      <c r="C226" s="125"/>
      <c r="D226" s="231" t="s">
        <v>135</v>
      </c>
      <c r="E226" s="232" t="s">
        <v>388</v>
      </c>
      <c r="F226" s="119"/>
      <c r="G226" s="28"/>
      <c r="H226" s="23"/>
    </row>
    <row r="227" spans="1:8" ht="48.75" customHeight="1" x14ac:dyDescent="0.2">
      <c r="A227" s="108">
        <v>45454</v>
      </c>
      <c r="B227" s="101"/>
      <c r="C227" s="101"/>
      <c r="D227" s="231" t="s">
        <v>61</v>
      </c>
      <c r="E227" s="232" t="s">
        <v>82</v>
      </c>
      <c r="F227" s="402" t="s">
        <v>120</v>
      </c>
      <c r="G227" s="16"/>
      <c r="H227" s="19"/>
    </row>
    <row r="228" spans="1:8" ht="48.75" customHeight="1" x14ac:dyDescent="0.2">
      <c r="A228" s="108">
        <v>45455</v>
      </c>
      <c r="B228" s="101"/>
      <c r="C228" s="101"/>
      <c r="D228" s="231" t="s">
        <v>61</v>
      </c>
      <c r="E228" s="232" t="s">
        <v>82</v>
      </c>
      <c r="F228" s="119"/>
      <c r="G228" s="16"/>
      <c r="H228" s="19"/>
    </row>
    <row r="229" spans="1:8" ht="48.75" customHeight="1" x14ac:dyDescent="0.2">
      <c r="A229" s="108">
        <v>45456</v>
      </c>
      <c r="B229" s="101"/>
      <c r="C229" s="101"/>
      <c r="D229" s="231" t="s">
        <v>371</v>
      </c>
      <c r="E229" s="232" t="s">
        <v>168</v>
      </c>
      <c r="F229" s="402" t="s">
        <v>115</v>
      </c>
      <c r="G229" s="69" t="s">
        <v>25</v>
      </c>
      <c r="H229" s="19"/>
    </row>
    <row r="230" spans="1:8" ht="48.75" customHeight="1" x14ac:dyDescent="0.2">
      <c r="A230" s="108">
        <v>45457</v>
      </c>
      <c r="B230" s="128"/>
      <c r="C230" s="101"/>
      <c r="D230" s="231" t="s">
        <v>371</v>
      </c>
      <c r="E230" s="232" t="s">
        <v>82</v>
      </c>
      <c r="F230" s="402" t="s">
        <v>115</v>
      </c>
      <c r="G230" s="16"/>
      <c r="H230" s="19"/>
    </row>
    <row r="231" spans="1:8" ht="48.75" customHeight="1" x14ac:dyDescent="0.2">
      <c r="A231" s="108">
        <v>45458</v>
      </c>
      <c r="B231" s="101"/>
      <c r="C231" s="101"/>
      <c r="D231" s="150"/>
      <c r="E231" s="110"/>
      <c r="F231" s="131"/>
      <c r="G231" s="16"/>
      <c r="H231" s="19"/>
    </row>
    <row r="232" spans="1:8" ht="48.75" customHeight="1" x14ac:dyDescent="0.2">
      <c r="A232" s="112">
        <v>45459</v>
      </c>
      <c r="B232" s="130"/>
      <c r="C232" s="130"/>
      <c r="D232" s="141"/>
      <c r="E232" s="113"/>
      <c r="F232" s="124"/>
      <c r="G232" s="32"/>
      <c r="H232" s="25"/>
    </row>
    <row r="233" spans="1:8" ht="48.75" customHeight="1" x14ac:dyDescent="0.2">
      <c r="A233" s="105">
        <v>45460</v>
      </c>
      <c r="B233" s="125"/>
      <c r="C233" s="125"/>
      <c r="D233" s="231" t="s">
        <v>398</v>
      </c>
      <c r="E233" s="232" t="s">
        <v>387</v>
      </c>
      <c r="F233" s="109"/>
      <c r="G233" s="21"/>
      <c r="H233" s="23"/>
    </row>
    <row r="234" spans="1:8" ht="48.75" customHeight="1" x14ac:dyDescent="0.2">
      <c r="A234" s="108">
        <v>45461</v>
      </c>
      <c r="B234" s="101"/>
      <c r="C234" s="101"/>
      <c r="D234" s="101"/>
      <c r="E234" s="109"/>
      <c r="F234" s="109"/>
      <c r="G234" s="18"/>
      <c r="H234" s="19"/>
    </row>
    <row r="235" spans="1:8" ht="48.75" customHeight="1" x14ac:dyDescent="0.2">
      <c r="A235" s="108">
        <v>45462</v>
      </c>
      <c r="B235" s="101"/>
      <c r="C235" s="133"/>
      <c r="D235" s="101"/>
      <c r="E235" s="232" t="s">
        <v>75</v>
      </c>
      <c r="F235" s="109"/>
      <c r="G235" s="18"/>
      <c r="H235" s="19"/>
    </row>
    <row r="236" spans="1:8" ht="48.75" customHeight="1" x14ac:dyDescent="0.2">
      <c r="A236" s="108">
        <v>45463</v>
      </c>
      <c r="B236" s="101"/>
      <c r="C236" s="133"/>
      <c r="D236" s="231" t="s">
        <v>380</v>
      </c>
      <c r="E236" s="232" t="s">
        <v>75</v>
      </c>
      <c r="F236" s="402" t="s">
        <v>167</v>
      </c>
      <c r="G236" s="67" t="s">
        <v>95</v>
      </c>
      <c r="H236" s="19"/>
    </row>
    <row r="237" spans="1:8" ht="48.75" customHeight="1" x14ac:dyDescent="0.2">
      <c r="A237" s="108">
        <v>45464</v>
      </c>
      <c r="B237" s="101"/>
      <c r="C237" s="133"/>
      <c r="D237" s="104"/>
      <c r="E237" s="232" t="s">
        <v>75</v>
      </c>
      <c r="F237" s="109"/>
      <c r="G237" s="67"/>
      <c r="H237" s="19"/>
    </row>
    <row r="238" spans="1:8" ht="48.75" customHeight="1" x14ac:dyDescent="0.2">
      <c r="A238" s="108">
        <v>45465</v>
      </c>
      <c r="B238" s="101"/>
      <c r="C238" s="133"/>
      <c r="D238" s="104"/>
      <c r="E238" s="110"/>
      <c r="F238" s="109"/>
      <c r="G238" s="67"/>
      <c r="H238" s="19"/>
    </row>
    <row r="239" spans="1:8" ht="48.75" customHeight="1" x14ac:dyDescent="0.2">
      <c r="A239" s="112">
        <v>45466</v>
      </c>
      <c r="B239" s="130"/>
      <c r="C239" s="134"/>
      <c r="D239" s="121"/>
      <c r="E239" s="114"/>
      <c r="F239" s="114"/>
      <c r="G239" s="32"/>
      <c r="H239" s="25"/>
    </row>
    <row r="240" spans="1:8" ht="48.75" customHeight="1" x14ac:dyDescent="0.2">
      <c r="A240" s="105">
        <v>45467</v>
      </c>
      <c r="B240" s="125"/>
      <c r="C240" s="139"/>
      <c r="D240" s="127"/>
      <c r="E240" s="232" t="s">
        <v>75</v>
      </c>
      <c r="F240" s="123"/>
      <c r="G240" s="28"/>
      <c r="H240" s="23"/>
    </row>
    <row r="241" spans="1:8" ht="48.75" customHeight="1" x14ac:dyDescent="0.2">
      <c r="A241" s="108">
        <v>45468</v>
      </c>
      <c r="B241" s="101"/>
      <c r="C241" s="101"/>
      <c r="D241" s="127"/>
      <c r="E241" s="232" t="s">
        <v>75</v>
      </c>
      <c r="F241" s="109"/>
      <c r="H241" s="19"/>
    </row>
    <row r="242" spans="1:8" ht="48.75" customHeight="1" x14ac:dyDescent="0.2">
      <c r="A242" s="108">
        <v>45469</v>
      </c>
      <c r="B242" s="101"/>
      <c r="C242" s="101"/>
      <c r="D242" s="104"/>
      <c r="E242" s="109"/>
      <c r="F242" s="109"/>
      <c r="G242" s="69"/>
      <c r="H242" s="19"/>
    </row>
    <row r="243" spans="1:8" ht="48.75" customHeight="1" x14ac:dyDescent="0.2">
      <c r="A243" s="108">
        <v>45470</v>
      </c>
      <c r="B243" s="101"/>
      <c r="C243" s="101"/>
      <c r="D243" s="231" t="s">
        <v>401</v>
      </c>
      <c r="E243" s="109"/>
      <c r="F243" s="109"/>
      <c r="G243" s="89" t="s">
        <v>96</v>
      </c>
      <c r="H243" s="19"/>
    </row>
    <row r="244" spans="1:8" ht="48.75" customHeight="1" x14ac:dyDescent="0.2">
      <c r="A244" s="108">
        <v>45471</v>
      </c>
      <c r="B244" s="101"/>
      <c r="C244" s="101"/>
      <c r="D244" s="104"/>
      <c r="E244" s="413"/>
      <c r="F244" s="109"/>
      <c r="G244" s="69"/>
      <c r="H244" s="19"/>
    </row>
    <row r="245" spans="1:8" ht="48.75" customHeight="1" x14ac:dyDescent="0.2">
      <c r="A245" s="108">
        <v>45472</v>
      </c>
      <c r="B245" s="101"/>
      <c r="C245" s="101"/>
      <c r="D245" s="175"/>
      <c r="E245" s="110"/>
      <c r="F245" s="109"/>
      <c r="G245" s="87"/>
      <c r="H245" s="19"/>
    </row>
    <row r="246" spans="1:8" ht="48.75" customHeight="1" x14ac:dyDescent="0.2">
      <c r="A246" s="112">
        <v>45473</v>
      </c>
      <c r="B246" s="130"/>
      <c r="C246" s="130"/>
      <c r="D246" s="121"/>
      <c r="E246" s="114"/>
      <c r="F246" s="109"/>
      <c r="G246" s="27"/>
      <c r="H246" s="25"/>
    </row>
    <row r="247" spans="1:8" ht="48.75" customHeight="1" x14ac:dyDescent="0.2">
      <c r="A247" s="105">
        <v>45474</v>
      </c>
      <c r="B247" s="125"/>
      <c r="C247" s="125"/>
      <c r="D247" s="106"/>
      <c r="E247" s="232" t="s">
        <v>422</v>
      </c>
      <c r="F247" s="109"/>
      <c r="G247" s="69" t="s">
        <v>40</v>
      </c>
      <c r="H247" s="23"/>
    </row>
    <row r="248" spans="1:8" ht="48.75" customHeight="1" x14ac:dyDescent="0.2">
      <c r="A248" s="108">
        <v>45475</v>
      </c>
      <c r="B248" s="101"/>
      <c r="C248" s="101"/>
      <c r="D248" s="104"/>
      <c r="E248" s="109"/>
      <c r="F248" s="109"/>
      <c r="G248" s="69"/>
      <c r="H248" s="19"/>
    </row>
    <row r="249" spans="1:8" ht="48.75" customHeight="1" x14ac:dyDescent="0.2">
      <c r="A249" s="108">
        <v>45476</v>
      </c>
      <c r="B249" s="101"/>
      <c r="C249" s="133"/>
      <c r="D249" s="127"/>
      <c r="E249" s="109"/>
      <c r="F249" s="109"/>
      <c r="H249" s="19"/>
    </row>
    <row r="250" spans="1:8" ht="48.75" customHeight="1" x14ac:dyDescent="0.2">
      <c r="A250" s="108">
        <v>45477</v>
      </c>
      <c r="B250" s="101"/>
      <c r="C250" s="133"/>
      <c r="D250" s="127"/>
      <c r="E250" s="109"/>
      <c r="F250" s="109"/>
      <c r="G250" s="18"/>
      <c r="H250" s="19"/>
    </row>
    <row r="251" spans="1:8" ht="48.75" customHeight="1" x14ac:dyDescent="0.2">
      <c r="A251" s="108">
        <v>45478</v>
      </c>
      <c r="B251" s="101"/>
      <c r="C251" s="133"/>
      <c r="D251" s="231" t="s">
        <v>402</v>
      </c>
      <c r="E251" s="232" t="s">
        <v>418</v>
      </c>
      <c r="F251" s="402" t="s">
        <v>409</v>
      </c>
      <c r="G251" s="69" t="s">
        <v>41</v>
      </c>
      <c r="H251" s="19"/>
    </row>
    <row r="252" spans="1:8" ht="48.75" customHeight="1" x14ac:dyDescent="0.2">
      <c r="A252" s="108">
        <v>45479</v>
      </c>
      <c r="B252" s="101"/>
      <c r="C252" s="133"/>
      <c r="D252" s="127"/>
      <c r="E252" s="110"/>
      <c r="F252" s="109"/>
      <c r="G252" s="69"/>
      <c r="H252" s="19"/>
    </row>
    <row r="253" spans="1:8" ht="48.75" customHeight="1" x14ac:dyDescent="0.2">
      <c r="A253" s="112">
        <v>45480</v>
      </c>
      <c r="B253" s="130"/>
      <c r="C253" s="144"/>
      <c r="D253" s="121"/>
      <c r="E253" s="113"/>
      <c r="F253" s="113"/>
      <c r="G253" s="32"/>
      <c r="H253" s="25"/>
    </row>
    <row r="254" spans="1:8" ht="48.75" customHeight="1" x14ac:dyDescent="0.2">
      <c r="A254" s="105">
        <v>45481</v>
      </c>
      <c r="B254" s="109"/>
      <c r="C254" s="109"/>
      <c r="D254" s="109"/>
      <c r="E254" s="109"/>
      <c r="F254" s="109"/>
      <c r="G254" s="18" t="s">
        <v>29</v>
      </c>
      <c r="H254" s="23"/>
    </row>
    <row r="255" spans="1:8" ht="48.75" customHeight="1" x14ac:dyDescent="0.2">
      <c r="A255" s="108">
        <v>45482</v>
      </c>
      <c r="B255" s="109"/>
      <c r="C255" s="109"/>
      <c r="D255" s="109"/>
      <c r="E255" s="232" t="s">
        <v>78</v>
      </c>
      <c r="F255" s="109"/>
      <c r="G255" s="18" t="s">
        <v>29</v>
      </c>
      <c r="H255" s="19"/>
    </row>
    <row r="256" spans="1:8" ht="48.75" customHeight="1" x14ac:dyDescent="0.2">
      <c r="A256" s="108">
        <v>45483</v>
      </c>
      <c r="B256" s="109"/>
      <c r="C256" s="109"/>
      <c r="D256" s="109"/>
      <c r="E256" s="232" t="s">
        <v>419</v>
      </c>
      <c r="F256" s="109"/>
      <c r="G256" s="18" t="s">
        <v>28</v>
      </c>
      <c r="H256" s="19"/>
    </row>
    <row r="257" spans="1:8" ht="48.75" customHeight="1" x14ac:dyDescent="0.2">
      <c r="A257" s="108">
        <v>45484</v>
      </c>
      <c r="B257" s="109"/>
      <c r="C257" s="109"/>
      <c r="D257" s="231" t="s">
        <v>420</v>
      </c>
      <c r="E257" s="109"/>
      <c r="F257" s="402" t="s">
        <v>408</v>
      </c>
      <c r="G257" s="18" t="s">
        <v>28</v>
      </c>
      <c r="H257" s="19"/>
    </row>
    <row r="258" spans="1:8" ht="48.75" customHeight="1" x14ac:dyDescent="0.2">
      <c r="A258" s="108">
        <v>45485</v>
      </c>
      <c r="B258" s="109"/>
      <c r="C258" s="109"/>
      <c r="D258" s="109"/>
      <c r="E258" s="109"/>
      <c r="F258" s="109"/>
      <c r="G258" s="18" t="s">
        <v>28</v>
      </c>
      <c r="H258" s="19"/>
    </row>
    <row r="259" spans="1:8" ht="48.75" customHeight="1" x14ac:dyDescent="0.2">
      <c r="A259" s="108">
        <v>45486</v>
      </c>
      <c r="B259" s="109"/>
      <c r="C259" s="109"/>
      <c r="D259" s="109"/>
      <c r="E259" s="109"/>
      <c r="F259" s="109"/>
      <c r="G259" s="18" t="s">
        <v>28</v>
      </c>
      <c r="H259" s="19"/>
    </row>
    <row r="260" spans="1:8" ht="48.75" customHeight="1" x14ac:dyDescent="0.2">
      <c r="A260" s="112">
        <v>45487</v>
      </c>
      <c r="B260" s="128"/>
      <c r="C260" s="128"/>
      <c r="D260" s="128"/>
      <c r="E260" s="128"/>
      <c r="F260" s="128"/>
      <c r="G260" s="31" t="s">
        <v>30</v>
      </c>
      <c r="H260" s="25"/>
    </row>
    <row r="261" spans="1:8" ht="48.75" customHeight="1" x14ac:dyDescent="0.2">
      <c r="A261" s="105">
        <v>45488</v>
      </c>
      <c r="B261" s="106"/>
      <c r="C261" s="106"/>
      <c r="D261" s="106" t="s">
        <v>16</v>
      </c>
      <c r="E261" s="106" t="s">
        <v>17</v>
      </c>
      <c r="F261" s="106" t="s">
        <v>16</v>
      </c>
      <c r="G261" s="22" t="s">
        <v>29</v>
      </c>
      <c r="H261" s="23"/>
    </row>
    <row r="262" spans="1:8" ht="48.75" customHeight="1" x14ac:dyDescent="0.2">
      <c r="A262" s="108">
        <v>45489</v>
      </c>
      <c r="B262" s="109"/>
      <c r="C262" s="109"/>
      <c r="D262" s="109" t="s">
        <v>16</v>
      </c>
      <c r="E262" s="109" t="s">
        <v>17</v>
      </c>
      <c r="F262" s="109" t="s">
        <v>16</v>
      </c>
      <c r="G262" s="18" t="s">
        <v>29</v>
      </c>
      <c r="H262" s="19"/>
    </row>
    <row r="263" spans="1:8" ht="48.75" customHeight="1" x14ac:dyDescent="0.2">
      <c r="A263" s="108">
        <v>45490</v>
      </c>
      <c r="B263" s="109"/>
      <c r="C263" s="109"/>
      <c r="D263" s="109" t="s">
        <v>16</v>
      </c>
      <c r="E263" s="109" t="s">
        <v>17</v>
      </c>
      <c r="F263" s="109" t="s">
        <v>16</v>
      </c>
      <c r="G263" s="18" t="s">
        <v>28</v>
      </c>
      <c r="H263" s="19"/>
    </row>
    <row r="264" spans="1:8" ht="48.75" customHeight="1" x14ac:dyDescent="0.2">
      <c r="A264" s="108">
        <v>45491</v>
      </c>
      <c r="B264" s="109"/>
      <c r="C264" s="109"/>
      <c r="D264" s="109" t="s">
        <v>16</v>
      </c>
      <c r="E264" s="109" t="s">
        <v>17</v>
      </c>
      <c r="F264" s="109" t="s">
        <v>16</v>
      </c>
      <c r="G264" s="18" t="s">
        <v>28</v>
      </c>
      <c r="H264" s="19"/>
    </row>
    <row r="265" spans="1:8" ht="48.75" customHeight="1" x14ac:dyDescent="0.2">
      <c r="A265" s="108">
        <v>45492</v>
      </c>
      <c r="B265" s="109"/>
      <c r="C265" s="109"/>
      <c r="D265" s="109" t="s">
        <v>16</v>
      </c>
      <c r="E265" s="109" t="s">
        <v>17</v>
      </c>
      <c r="F265" s="109" t="s">
        <v>16</v>
      </c>
      <c r="G265" s="18" t="s">
        <v>28</v>
      </c>
      <c r="H265" s="19"/>
    </row>
    <row r="266" spans="1:8" ht="48.75" customHeight="1" x14ac:dyDescent="0.2">
      <c r="A266" s="108">
        <v>45493</v>
      </c>
      <c r="B266" s="109"/>
      <c r="C266" s="109"/>
      <c r="D266" s="109" t="s">
        <v>16</v>
      </c>
      <c r="E266" s="109" t="s">
        <v>17</v>
      </c>
      <c r="F266" s="109" t="s">
        <v>16</v>
      </c>
      <c r="G266" s="18" t="s">
        <v>28</v>
      </c>
      <c r="H266" s="19"/>
    </row>
    <row r="267" spans="1:8" ht="48.75" customHeight="1" x14ac:dyDescent="0.2">
      <c r="A267" s="108">
        <v>45494</v>
      </c>
      <c r="B267" s="109"/>
      <c r="C267" s="109"/>
      <c r="D267" s="109" t="s">
        <v>16</v>
      </c>
      <c r="E267" s="109" t="s">
        <v>17</v>
      </c>
      <c r="F267" s="109" t="s">
        <v>16</v>
      </c>
      <c r="G267" s="18" t="s">
        <v>28</v>
      </c>
      <c r="H267" s="25"/>
    </row>
    <row r="268" spans="1:8" ht="48.75" customHeight="1" x14ac:dyDescent="0.2">
      <c r="A268" s="105">
        <v>45495</v>
      </c>
      <c r="B268" s="106"/>
      <c r="C268" s="106"/>
      <c r="D268" s="106" t="s">
        <v>16</v>
      </c>
      <c r="E268" s="106" t="s">
        <v>17</v>
      </c>
      <c r="F268" s="106" t="s">
        <v>16</v>
      </c>
      <c r="G268" s="22" t="s">
        <v>29</v>
      </c>
      <c r="H268" s="23"/>
    </row>
    <row r="269" spans="1:8" ht="48.75" customHeight="1" x14ac:dyDescent="0.2">
      <c r="A269" s="108">
        <v>45496</v>
      </c>
      <c r="B269" s="109"/>
      <c r="C269" s="109"/>
      <c r="D269" s="109" t="s">
        <v>16</v>
      </c>
      <c r="E269" s="109" t="s">
        <v>17</v>
      </c>
      <c r="F269" s="109" t="s">
        <v>16</v>
      </c>
      <c r="G269" s="18" t="s">
        <v>29</v>
      </c>
      <c r="H269" s="19"/>
    </row>
    <row r="270" spans="1:8" ht="48.75" customHeight="1" x14ac:dyDescent="0.2">
      <c r="A270" s="108">
        <v>45497</v>
      </c>
      <c r="B270" s="109"/>
      <c r="C270" s="109"/>
      <c r="D270" s="109" t="s">
        <v>16</v>
      </c>
      <c r="E270" s="109" t="s">
        <v>17</v>
      </c>
      <c r="F270" s="109" t="s">
        <v>16</v>
      </c>
      <c r="G270" s="18" t="s">
        <v>29</v>
      </c>
      <c r="H270" s="19"/>
    </row>
    <row r="271" spans="1:8" ht="48.75" customHeight="1" x14ac:dyDescent="0.2">
      <c r="A271" s="108">
        <v>45498</v>
      </c>
      <c r="B271" s="109"/>
      <c r="C271" s="109"/>
      <c r="D271" s="109" t="s">
        <v>16</v>
      </c>
      <c r="E271" s="109" t="s">
        <v>17</v>
      </c>
      <c r="F271" s="109" t="s">
        <v>16</v>
      </c>
      <c r="G271" s="18" t="s">
        <v>29</v>
      </c>
      <c r="H271" s="19"/>
    </row>
    <row r="272" spans="1:8" ht="48.75" customHeight="1" x14ac:dyDescent="0.2">
      <c r="A272" s="108">
        <v>45499</v>
      </c>
      <c r="B272" s="109"/>
      <c r="C272" s="109"/>
      <c r="D272" s="109" t="s">
        <v>16</v>
      </c>
      <c r="E272" s="109" t="s">
        <v>17</v>
      </c>
      <c r="F272" s="109" t="s">
        <v>16</v>
      </c>
      <c r="G272" s="18" t="s">
        <v>29</v>
      </c>
      <c r="H272" s="19"/>
    </row>
    <row r="273" spans="1:8" ht="48.75" customHeight="1" x14ac:dyDescent="0.2">
      <c r="A273" s="108">
        <v>45500</v>
      </c>
      <c r="B273" s="109"/>
      <c r="C273" s="109"/>
      <c r="D273" s="109" t="s">
        <v>16</v>
      </c>
      <c r="E273" s="109" t="s">
        <v>17</v>
      </c>
      <c r="F273" s="109" t="s">
        <v>16</v>
      </c>
      <c r="G273" s="18" t="s">
        <v>29</v>
      </c>
      <c r="H273" s="19"/>
    </row>
    <row r="274" spans="1:8" ht="48.75" customHeight="1" x14ac:dyDescent="0.2">
      <c r="A274" s="112">
        <v>45501</v>
      </c>
      <c r="B274" s="114"/>
      <c r="C274" s="114"/>
      <c r="D274" s="114" t="s">
        <v>16</v>
      </c>
      <c r="E274" s="114" t="s">
        <v>17</v>
      </c>
      <c r="F274" s="114" t="s">
        <v>16</v>
      </c>
      <c r="G274" s="34" t="s">
        <v>29</v>
      </c>
      <c r="H274" s="25"/>
    </row>
    <row r="275" spans="1:8" ht="48.75" customHeight="1" x14ac:dyDescent="0.2">
      <c r="A275" s="105">
        <v>45502</v>
      </c>
      <c r="B275" s="109"/>
      <c r="C275" s="109"/>
      <c r="D275" s="109" t="s">
        <v>16</v>
      </c>
      <c r="E275" s="109" t="s">
        <v>17</v>
      </c>
      <c r="F275" s="109" t="s">
        <v>16</v>
      </c>
      <c r="G275" s="18" t="s">
        <v>29</v>
      </c>
      <c r="H275" s="23"/>
    </row>
    <row r="276" spans="1:8" ht="48.75" customHeight="1" x14ac:dyDescent="0.2">
      <c r="A276" s="108">
        <v>45503</v>
      </c>
      <c r="B276" s="109"/>
      <c r="C276" s="109"/>
      <c r="D276" s="109" t="s">
        <v>16</v>
      </c>
      <c r="E276" s="109" t="s">
        <v>17</v>
      </c>
      <c r="F276" s="109" t="s">
        <v>16</v>
      </c>
      <c r="G276" s="18" t="s">
        <v>29</v>
      </c>
      <c r="H276" s="19"/>
    </row>
    <row r="277" spans="1:8" ht="48.75" customHeight="1" x14ac:dyDescent="0.2">
      <c r="A277" s="108">
        <v>45504</v>
      </c>
      <c r="B277" s="109"/>
      <c r="C277" s="109"/>
      <c r="D277" s="109" t="s">
        <v>16</v>
      </c>
      <c r="E277" s="109" t="s">
        <v>17</v>
      </c>
      <c r="F277" s="109" t="s">
        <v>16</v>
      </c>
      <c r="G277" s="18" t="s">
        <v>29</v>
      </c>
      <c r="H277" s="19"/>
    </row>
    <row r="278" spans="1:8" ht="48.75" customHeight="1" x14ac:dyDescent="0.2">
      <c r="A278" s="108">
        <v>45505</v>
      </c>
      <c r="B278" s="109"/>
      <c r="C278" s="109"/>
      <c r="D278" s="109" t="s">
        <v>16</v>
      </c>
      <c r="E278" s="109" t="s">
        <v>17</v>
      </c>
      <c r="F278" s="109" t="s">
        <v>16</v>
      </c>
      <c r="G278" s="18" t="s">
        <v>29</v>
      </c>
      <c r="H278" s="19"/>
    </row>
    <row r="279" spans="1:8" ht="48.75" customHeight="1" x14ac:dyDescent="0.2">
      <c r="A279" s="108">
        <v>45506</v>
      </c>
      <c r="B279" s="109"/>
      <c r="C279" s="109"/>
      <c r="D279" s="109" t="s">
        <v>16</v>
      </c>
      <c r="E279" s="109" t="s">
        <v>17</v>
      </c>
      <c r="F279" s="109" t="s">
        <v>16</v>
      </c>
      <c r="G279" s="18" t="s">
        <v>29</v>
      </c>
      <c r="H279" s="19"/>
    </row>
    <row r="280" spans="1:8" ht="48.75" customHeight="1" x14ac:dyDescent="0.2">
      <c r="A280" s="108">
        <v>45507</v>
      </c>
      <c r="B280" s="109"/>
      <c r="C280" s="109"/>
      <c r="D280" s="109" t="s">
        <v>16</v>
      </c>
      <c r="E280" s="109" t="s">
        <v>17</v>
      </c>
      <c r="F280" s="109" t="s">
        <v>16</v>
      </c>
      <c r="G280" s="18" t="s">
        <v>29</v>
      </c>
      <c r="H280" s="19"/>
    </row>
    <row r="281" spans="1:8" ht="48.75" customHeight="1" x14ac:dyDescent="0.2">
      <c r="A281" s="112">
        <v>45508</v>
      </c>
      <c r="B281" s="114"/>
      <c r="C281" s="114"/>
      <c r="D281" s="114" t="s">
        <v>16</v>
      </c>
      <c r="E281" s="114" t="s">
        <v>17</v>
      </c>
      <c r="F281" s="114" t="s">
        <v>16</v>
      </c>
      <c r="G281" s="34" t="s">
        <v>29</v>
      </c>
      <c r="H281" s="25"/>
    </row>
    <row r="282" spans="1:8" ht="48.75" customHeight="1" x14ac:dyDescent="0.2">
      <c r="A282" s="105">
        <v>45509</v>
      </c>
      <c r="B282" s="109"/>
      <c r="C282" s="109"/>
      <c r="D282" s="109" t="s">
        <v>16</v>
      </c>
      <c r="E282" s="109" t="s">
        <v>17</v>
      </c>
      <c r="F282" s="109" t="s">
        <v>16</v>
      </c>
      <c r="G282" s="18" t="s">
        <v>29</v>
      </c>
      <c r="H282" s="23"/>
    </row>
    <row r="283" spans="1:8" ht="48.75" customHeight="1" x14ac:dyDescent="0.2">
      <c r="A283" s="108">
        <v>45510</v>
      </c>
      <c r="B283" s="109"/>
      <c r="C283" s="109"/>
      <c r="D283" s="109" t="s">
        <v>16</v>
      </c>
      <c r="E283" s="109" t="s">
        <v>17</v>
      </c>
      <c r="F283" s="109" t="s">
        <v>16</v>
      </c>
      <c r="G283" s="18" t="s">
        <v>29</v>
      </c>
      <c r="H283" s="19"/>
    </row>
    <row r="284" spans="1:8" ht="48.75" customHeight="1" x14ac:dyDescent="0.2">
      <c r="A284" s="108">
        <v>45511</v>
      </c>
      <c r="B284" s="109"/>
      <c r="C284" s="109"/>
      <c r="D284" s="109" t="s">
        <v>16</v>
      </c>
      <c r="E284" s="109" t="s">
        <v>17</v>
      </c>
      <c r="F284" s="109" t="s">
        <v>16</v>
      </c>
      <c r="G284" s="18" t="s">
        <v>29</v>
      </c>
      <c r="H284" s="19"/>
    </row>
    <row r="285" spans="1:8" ht="48.75" customHeight="1" x14ac:dyDescent="0.2">
      <c r="A285" s="108">
        <v>45512</v>
      </c>
      <c r="B285" s="109"/>
      <c r="C285" s="109"/>
      <c r="D285" s="109" t="s">
        <v>16</v>
      </c>
      <c r="E285" s="109" t="s">
        <v>17</v>
      </c>
      <c r="F285" s="109" t="s">
        <v>16</v>
      </c>
      <c r="G285" s="18" t="s">
        <v>29</v>
      </c>
      <c r="H285" s="19"/>
    </row>
    <row r="286" spans="1:8" ht="48.75" customHeight="1" x14ac:dyDescent="0.2">
      <c r="A286" s="108">
        <v>45513</v>
      </c>
      <c r="B286" s="109"/>
      <c r="C286" s="109"/>
      <c r="D286" s="109" t="s">
        <v>16</v>
      </c>
      <c r="E286" s="109" t="s">
        <v>17</v>
      </c>
      <c r="F286" s="109" t="s">
        <v>16</v>
      </c>
      <c r="G286" s="18" t="s">
        <v>29</v>
      </c>
      <c r="H286" s="19"/>
    </row>
    <row r="287" spans="1:8" ht="48.75" customHeight="1" x14ac:dyDescent="0.2">
      <c r="A287" s="108">
        <v>45514</v>
      </c>
      <c r="B287" s="109"/>
      <c r="C287" s="109"/>
      <c r="D287" s="109" t="s">
        <v>16</v>
      </c>
      <c r="E287" s="109" t="s">
        <v>17</v>
      </c>
      <c r="F287" s="109" t="s">
        <v>16</v>
      </c>
      <c r="G287" s="18" t="s">
        <v>29</v>
      </c>
      <c r="H287" s="19"/>
    </row>
    <row r="288" spans="1:8" ht="48.75" customHeight="1" x14ac:dyDescent="0.2">
      <c r="A288" s="112">
        <v>45515</v>
      </c>
      <c r="B288" s="114"/>
      <c r="C288" s="114"/>
      <c r="D288" s="114" t="s">
        <v>16</v>
      </c>
      <c r="E288" s="114" t="s">
        <v>17</v>
      </c>
      <c r="F288" s="114" t="s">
        <v>16</v>
      </c>
      <c r="G288" s="34" t="s">
        <v>29</v>
      </c>
      <c r="H288" s="25"/>
    </row>
    <row r="289" spans="1:8" ht="48.75" customHeight="1" x14ac:dyDescent="0.2">
      <c r="A289" s="105">
        <v>45516</v>
      </c>
      <c r="B289" s="107"/>
      <c r="C289" s="107"/>
      <c r="D289" s="106"/>
      <c r="E289" s="106"/>
      <c r="F289" s="106"/>
      <c r="G289" s="22" t="s">
        <v>29</v>
      </c>
      <c r="H289" s="23"/>
    </row>
    <row r="290" spans="1:8" ht="48.75" customHeight="1" x14ac:dyDescent="0.2">
      <c r="A290" s="108">
        <v>45517</v>
      </c>
      <c r="B290" s="109"/>
      <c r="C290" s="109"/>
      <c r="D290" s="119"/>
      <c r="E290" s="110"/>
      <c r="F290" s="119"/>
      <c r="G290" s="18" t="s">
        <v>29</v>
      </c>
      <c r="H290" s="19"/>
    </row>
    <row r="291" spans="1:8" ht="48.75" customHeight="1" x14ac:dyDescent="0.2">
      <c r="A291" s="108">
        <v>45518</v>
      </c>
      <c r="B291" s="104"/>
      <c r="C291" s="104"/>
      <c r="D291" s="119"/>
      <c r="E291" s="110"/>
      <c r="F291" s="119"/>
      <c r="G291" s="18" t="s">
        <v>29</v>
      </c>
      <c r="H291" s="19"/>
    </row>
    <row r="292" spans="1:8" ht="48.75" customHeight="1" x14ac:dyDescent="0.2">
      <c r="A292" s="108">
        <v>45519</v>
      </c>
      <c r="B292" s="116"/>
      <c r="C292" s="116"/>
      <c r="D292" s="117" t="s">
        <v>17</v>
      </c>
      <c r="E292" s="117" t="s">
        <v>17</v>
      </c>
      <c r="F292" s="117" t="s">
        <v>17</v>
      </c>
      <c r="G292" s="31" t="s">
        <v>18</v>
      </c>
      <c r="H292" s="19"/>
    </row>
    <row r="293" spans="1:8" ht="48.75" customHeight="1" x14ac:dyDescent="0.2">
      <c r="A293" s="108">
        <v>45520</v>
      </c>
      <c r="B293" s="104"/>
      <c r="C293" s="104"/>
      <c r="D293" s="110"/>
      <c r="E293" s="110"/>
      <c r="F293" s="110"/>
      <c r="G293" s="18" t="s">
        <v>29</v>
      </c>
      <c r="H293" s="19"/>
    </row>
    <row r="294" spans="1:8" ht="48.75" customHeight="1" x14ac:dyDescent="0.2">
      <c r="A294" s="108">
        <v>45521</v>
      </c>
      <c r="B294" s="104"/>
      <c r="C294" s="104"/>
      <c r="D294" s="119"/>
      <c r="E294" s="110"/>
      <c r="F294" s="119"/>
      <c r="G294" s="18"/>
      <c r="H294" s="19"/>
    </row>
    <row r="295" spans="1:8" ht="48.75" customHeight="1" x14ac:dyDescent="0.2">
      <c r="A295" s="112">
        <v>45522</v>
      </c>
      <c r="B295" s="120"/>
      <c r="C295" s="120"/>
      <c r="D295" s="141"/>
      <c r="E295" s="113"/>
      <c r="F295" s="141"/>
      <c r="G295" s="34" t="s">
        <v>29</v>
      </c>
      <c r="H295" s="25"/>
    </row>
    <row r="296" spans="1:8" ht="48.75" customHeight="1" x14ac:dyDescent="0.2">
      <c r="A296" s="105">
        <v>45523</v>
      </c>
      <c r="B296" s="122"/>
      <c r="C296" s="122"/>
      <c r="D296" s="231" t="s">
        <v>410</v>
      </c>
      <c r="E296" s="110"/>
      <c r="F296" s="402" t="s">
        <v>112</v>
      </c>
      <c r="G296" s="22"/>
      <c r="H296" s="23"/>
    </row>
    <row r="297" spans="1:8" ht="48.75" customHeight="1" x14ac:dyDescent="0.2">
      <c r="A297" s="108">
        <v>45524</v>
      </c>
      <c r="B297" s="104"/>
      <c r="C297" s="104"/>
      <c r="D297" s="231" t="s">
        <v>411</v>
      </c>
      <c r="E297" s="413"/>
      <c r="F297" s="402" t="s">
        <v>112</v>
      </c>
      <c r="H297" s="19"/>
    </row>
    <row r="298" spans="1:8" ht="48.75" customHeight="1" x14ac:dyDescent="0.2">
      <c r="A298" s="108">
        <v>45525</v>
      </c>
      <c r="B298" s="104"/>
      <c r="C298" s="104"/>
      <c r="D298" s="231" t="s">
        <v>412</v>
      </c>
      <c r="E298" s="109"/>
      <c r="F298" s="402" t="s">
        <v>112</v>
      </c>
      <c r="G298" s="16"/>
      <c r="H298" s="19"/>
    </row>
    <row r="299" spans="1:8" ht="48.75" customHeight="1" x14ac:dyDescent="0.2">
      <c r="A299" s="108">
        <v>45526</v>
      </c>
      <c r="B299" s="101"/>
      <c r="C299" s="101"/>
      <c r="D299" s="231" t="s">
        <v>413</v>
      </c>
      <c r="E299" s="109"/>
      <c r="F299" s="402" t="s">
        <v>112</v>
      </c>
      <c r="G299" s="16"/>
      <c r="H299" s="19"/>
    </row>
    <row r="300" spans="1:8" ht="48.75" customHeight="1" x14ac:dyDescent="0.2">
      <c r="A300" s="108">
        <v>45527</v>
      </c>
      <c r="B300" s="101"/>
      <c r="C300" s="101"/>
      <c r="D300" s="231" t="s">
        <v>414</v>
      </c>
      <c r="E300" s="109"/>
      <c r="F300" s="402" t="s">
        <v>112</v>
      </c>
      <c r="G300" s="16"/>
      <c r="H300" s="19"/>
    </row>
    <row r="301" spans="1:8" ht="48.75" customHeight="1" x14ac:dyDescent="0.2">
      <c r="A301" s="108">
        <v>45528</v>
      </c>
      <c r="B301" s="101"/>
      <c r="C301" s="101"/>
      <c r="D301" s="127"/>
      <c r="E301" s="110"/>
      <c r="F301" s="119"/>
      <c r="G301" s="16"/>
      <c r="H301" s="19"/>
    </row>
    <row r="302" spans="1:8" ht="48.75" customHeight="1" x14ac:dyDescent="0.2">
      <c r="A302" s="112">
        <v>45529</v>
      </c>
      <c r="B302" s="130"/>
      <c r="C302" s="130"/>
      <c r="D302" s="121"/>
      <c r="E302" s="113"/>
      <c r="F302" s="114"/>
      <c r="G302" s="32"/>
      <c r="H302" s="25"/>
    </row>
    <row r="303" spans="1:8" ht="48.75" customHeight="1" x14ac:dyDescent="0.2">
      <c r="A303" s="105">
        <v>45530</v>
      </c>
      <c r="B303" s="125"/>
      <c r="C303" s="125"/>
      <c r="D303" s="160"/>
      <c r="E303" s="123"/>
      <c r="F303" s="123"/>
      <c r="G303" s="28"/>
      <c r="H303" s="23"/>
    </row>
    <row r="304" spans="1:8" ht="48.75" customHeight="1" x14ac:dyDescent="0.2">
      <c r="A304" s="108">
        <v>45531</v>
      </c>
      <c r="B304" s="101"/>
      <c r="C304" s="101"/>
      <c r="D304" s="128"/>
      <c r="E304" s="232" t="s">
        <v>169</v>
      </c>
      <c r="F304" s="109"/>
      <c r="G304" s="69" t="s">
        <v>26</v>
      </c>
      <c r="H304" s="19"/>
    </row>
    <row r="305" spans="1:8" ht="48.75" customHeight="1" x14ac:dyDescent="0.2">
      <c r="A305" s="108">
        <v>45532</v>
      </c>
      <c r="B305" s="101"/>
      <c r="C305" s="101"/>
      <c r="D305" s="127"/>
      <c r="E305" s="109"/>
      <c r="F305" s="109"/>
      <c r="G305" s="18"/>
      <c r="H305" s="19"/>
    </row>
    <row r="306" spans="1:8" ht="48.75" customHeight="1" x14ac:dyDescent="0.2">
      <c r="A306" s="108">
        <v>45533</v>
      </c>
      <c r="B306" s="101"/>
      <c r="C306" s="101"/>
      <c r="D306" s="128"/>
      <c r="E306" s="109"/>
      <c r="F306" s="128"/>
      <c r="G306" s="69" t="s">
        <v>46</v>
      </c>
      <c r="H306" s="19"/>
    </row>
    <row r="307" spans="1:8" ht="48.75" customHeight="1" x14ac:dyDescent="0.2">
      <c r="A307" s="108">
        <v>45534</v>
      </c>
      <c r="B307" s="101"/>
      <c r="C307" s="101"/>
      <c r="D307" s="128"/>
      <c r="E307" s="109"/>
      <c r="F307" s="128"/>
      <c r="G307" s="18" t="s">
        <v>10</v>
      </c>
      <c r="H307" s="19"/>
    </row>
    <row r="308" spans="1:8" ht="48.75" customHeight="1" x14ac:dyDescent="0.2">
      <c r="A308" s="108">
        <v>45535</v>
      </c>
      <c r="B308" s="101"/>
      <c r="C308" s="101"/>
      <c r="D308" s="104"/>
      <c r="E308" s="110"/>
      <c r="F308" s="110"/>
      <c r="H308" s="19"/>
    </row>
    <row r="309" spans="1:8" ht="48.75" customHeight="1" x14ac:dyDescent="0.2">
      <c r="A309" s="112">
        <v>45536</v>
      </c>
      <c r="B309" s="130"/>
      <c r="C309" s="130"/>
      <c r="D309" s="104"/>
      <c r="E309" s="113"/>
      <c r="F309" s="114"/>
      <c r="H309" s="25"/>
    </row>
    <row r="310" spans="1:8" ht="48.75" customHeight="1" x14ac:dyDescent="0.2">
      <c r="A310" s="105">
        <v>45537</v>
      </c>
      <c r="B310" s="125"/>
      <c r="C310" s="125"/>
      <c r="D310" s="126"/>
      <c r="E310" s="128"/>
      <c r="F310" s="128"/>
      <c r="G310" s="28"/>
      <c r="H310" s="23"/>
    </row>
    <row r="311" spans="1:8" ht="48.75" customHeight="1" x14ac:dyDescent="0.2">
      <c r="A311" s="108">
        <v>45538</v>
      </c>
      <c r="B311" s="101"/>
      <c r="C311" s="101"/>
      <c r="D311" s="128"/>
      <c r="E311" s="128"/>
      <c r="F311" s="109"/>
      <c r="G311" s="18"/>
      <c r="H311" s="19"/>
    </row>
    <row r="312" spans="1:8" ht="48.75" customHeight="1" x14ac:dyDescent="0.2">
      <c r="A312" s="108">
        <v>45539</v>
      </c>
      <c r="B312" s="101"/>
      <c r="C312" s="101"/>
      <c r="D312" s="128"/>
      <c r="E312" s="128"/>
      <c r="F312" s="109"/>
      <c r="G312" s="18"/>
      <c r="H312" s="19"/>
    </row>
    <row r="313" spans="1:8" ht="48.75" customHeight="1" x14ac:dyDescent="0.2">
      <c r="A313" s="108">
        <v>45540</v>
      </c>
      <c r="B313" s="101"/>
      <c r="C313" s="101"/>
      <c r="D313" s="180"/>
      <c r="E313" s="128"/>
      <c r="F313" s="109"/>
      <c r="G313" s="18"/>
      <c r="H313" s="19"/>
    </row>
    <row r="314" spans="1:8" ht="48.75" customHeight="1" x14ac:dyDescent="0.2">
      <c r="A314" s="108">
        <v>45541</v>
      </c>
      <c r="B314" s="101"/>
      <c r="C314" s="101"/>
      <c r="D314" s="231" t="s">
        <v>405</v>
      </c>
      <c r="E314" s="128"/>
      <c r="F314" s="402" t="s">
        <v>113</v>
      </c>
      <c r="G314" s="18"/>
      <c r="H314" s="19"/>
    </row>
    <row r="315" spans="1:8" ht="48.75" customHeight="1" x14ac:dyDescent="0.2">
      <c r="A315" s="108">
        <v>45542</v>
      </c>
      <c r="B315" s="101"/>
      <c r="C315" s="101"/>
      <c r="D315" s="129"/>
      <c r="E315" s="109"/>
      <c r="F315" s="109"/>
      <c r="G315" s="18"/>
      <c r="H315" s="19"/>
    </row>
    <row r="316" spans="1:8" ht="48.75" customHeight="1" x14ac:dyDescent="0.2">
      <c r="A316" s="112">
        <v>45543</v>
      </c>
      <c r="B316" s="130"/>
      <c r="C316" s="130"/>
      <c r="D316" s="121"/>
      <c r="E316" s="114"/>
      <c r="F316" s="109"/>
      <c r="G316" s="34"/>
      <c r="H316" s="25"/>
    </row>
    <row r="317" spans="1:8" ht="48.75" customHeight="1" x14ac:dyDescent="0.2">
      <c r="A317" s="105">
        <v>45544</v>
      </c>
      <c r="B317" s="125"/>
      <c r="C317" s="125"/>
      <c r="D317" s="127"/>
      <c r="E317" s="232" t="s">
        <v>172</v>
      </c>
      <c r="F317" s="181"/>
      <c r="G317" s="69" t="s">
        <v>37</v>
      </c>
      <c r="H317" s="23"/>
    </row>
    <row r="318" spans="1:8" ht="48.75" customHeight="1" x14ac:dyDescent="0.2">
      <c r="A318" s="108">
        <v>45545</v>
      </c>
      <c r="B318" s="101"/>
      <c r="C318" s="101"/>
      <c r="D318" s="127"/>
      <c r="E318" s="128"/>
      <c r="F318" s="109"/>
      <c r="H318" s="19"/>
    </row>
    <row r="319" spans="1:8" ht="48.75" customHeight="1" x14ac:dyDescent="0.2">
      <c r="A319" s="108">
        <v>45546</v>
      </c>
      <c r="B319" s="101"/>
      <c r="C319" s="101"/>
      <c r="D319" s="127"/>
      <c r="E319" s="110"/>
      <c r="F319" s="109"/>
      <c r="G319" s="18"/>
      <c r="H319" s="19"/>
    </row>
    <row r="320" spans="1:8" ht="48.75" customHeight="1" x14ac:dyDescent="0.2">
      <c r="A320" s="108">
        <v>45547</v>
      </c>
      <c r="B320" s="101"/>
      <c r="C320" s="101"/>
      <c r="D320" s="127"/>
      <c r="E320" s="128"/>
      <c r="F320" s="402" t="s">
        <v>166</v>
      </c>
      <c r="G320" s="18"/>
      <c r="H320" s="19"/>
    </row>
    <row r="321" spans="1:8" ht="48.75" customHeight="1" x14ac:dyDescent="0.2">
      <c r="A321" s="108">
        <v>45548</v>
      </c>
      <c r="B321" s="101"/>
      <c r="C321" s="101"/>
      <c r="D321" s="231" t="s">
        <v>101</v>
      </c>
      <c r="E321" s="109"/>
      <c r="F321" s="109"/>
      <c r="G321" s="69" t="s">
        <v>97</v>
      </c>
      <c r="H321" s="19"/>
    </row>
    <row r="322" spans="1:8" ht="48.75" customHeight="1" x14ac:dyDescent="0.2">
      <c r="A322" s="108">
        <v>45549</v>
      </c>
      <c r="B322" s="101"/>
      <c r="C322" s="101"/>
      <c r="D322" s="127"/>
      <c r="E322" s="128"/>
      <c r="F322" s="109"/>
      <c r="G322" s="18"/>
      <c r="H322" s="19"/>
    </row>
    <row r="323" spans="1:8" ht="48.75" customHeight="1" x14ac:dyDescent="0.2">
      <c r="A323" s="112">
        <v>45550</v>
      </c>
      <c r="B323" s="130"/>
      <c r="C323" s="130"/>
      <c r="D323" s="121"/>
      <c r="E323" s="114"/>
      <c r="F323" s="109"/>
      <c r="G323" s="34"/>
      <c r="H323" s="25"/>
    </row>
    <row r="324" spans="1:8" ht="48.75" customHeight="1" x14ac:dyDescent="0.2">
      <c r="A324" s="105">
        <v>45551</v>
      </c>
      <c r="B324" s="125"/>
      <c r="C324" s="125"/>
      <c r="D324" s="160"/>
      <c r="E324" s="123"/>
      <c r="F324" s="109"/>
      <c r="G324" s="28"/>
      <c r="H324" s="23"/>
    </row>
    <row r="325" spans="1:8" ht="48.75" customHeight="1" x14ac:dyDescent="0.2">
      <c r="A325" s="108">
        <v>45552</v>
      </c>
      <c r="B325" s="101"/>
      <c r="C325" s="101"/>
      <c r="D325" s="127"/>
      <c r="E325" s="109"/>
      <c r="F325" s="109"/>
      <c r="G325" s="16"/>
      <c r="H325" s="19"/>
    </row>
    <row r="326" spans="1:8" ht="48.75" customHeight="1" x14ac:dyDescent="0.2">
      <c r="A326" s="108">
        <v>45553</v>
      </c>
      <c r="B326" s="101"/>
      <c r="C326" s="101"/>
      <c r="D326" s="127"/>
      <c r="E326" s="109"/>
      <c r="F326" s="109"/>
      <c r="G326" s="16"/>
      <c r="H326" s="19"/>
    </row>
    <row r="327" spans="1:8" ht="48.75" customHeight="1" x14ac:dyDescent="0.2">
      <c r="A327" s="108">
        <v>45554</v>
      </c>
      <c r="B327" s="101"/>
      <c r="C327" s="101"/>
      <c r="D327" s="127"/>
      <c r="E327" s="109"/>
      <c r="F327" s="109"/>
      <c r="G327" s="16"/>
      <c r="H327" s="19"/>
    </row>
    <row r="328" spans="1:8" ht="48.75" customHeight="1" x14ac:dyDescent="0.2">
      <c r="A328" s="108">
        <v>45555</v>
      </c>
      <c r="B328" s="101"/>
      <c r="C328" s="101"/>
      <c r="D328" s="127"/>
      <c r="E328" s="109"/>
      <c r="F328" s="131"/>
      <c r="G328" s="16"/>
      <c r="H328" s="19"/>
    </row>
    <row r="329" spans="1:8" ht="48.75" customHeight="1" x14ac:dyDescent="0.2">
      <c r="A329" s="108">
        <v>45556</v>
      </c>
      <c r="B329" s="101"/>
      <c r="C329" s="101"/>
      <c r="D329" s="127"/>
      <c r="E329" s="109"/>
      <c r="F329" s="109"/>
      <c r="G329" s="16"/>
      <c r="H329" s="19"/>
    </row>
    <row r="330" spans="1:8" ht="48.75" customHeight="1" x14ac:dyDescent="0.2">
      <c r="A330" s="112">
        <v>45557</v>
      </c>
      <c r="B330" s="130"/>
      <c r="C330" s="130"/>
      <c r="D330" s="121"/>
      <c r="E330" s="114"/>
      <c r="F330" s="114"/>
      <c r="G330" s="32"/>
      <c r="H330" s="25"/>
    </row>
    <row r="331" spans="1:8" ht="48.75" customHeight="1" x14ac:dyDescent="0.2">
      <c r="A331" s="105">
        <v>45558</v>
      </c>
      <c r="B331" s="125"/>
      <c r="C331" s="125"/>
      <c r="D331" s="160"/>
      <c r="E331" s="123"/>
      <c r="F331" s="123"/>
      <c r="G331" s="28"/>
      <c r="H331" s="23"/>
    </row>
    <row r="332" spans="1:8" ht="48.75" customHeight="1" x14ac:dyDescent="0.2">
      <c r="A332" s="108">
        <v>45559</v>
      </c>
      <c r="B332" s="101"/>
      <c r="C332" s="101"/>
      <c r="D332" s="127"/>
      <c r="E332" s="109"/>
      <c r="F332" s="109"/>
      <c r="G332" s="16"/>
      <c r="H332" s="19"/>
    </row>
    <row r="333" spans="1:8" ht="48.75" customHeight="1" x14ac:dyDescent="0.2">
      <c r="A333" s="108">
        <v>45560</v>
      </c>
      <c r="B333" s="101"/>
      <c r="C333" s="101"/>
      <c r="D333" s="119"/>
      <c r="E333" s="109"/>
      <c r="F333" s="131"/>
      <c r="G333" s="16"/>
      <c r="H333" s="19"/>
    </row>
    <row r="334" spans="1:8" ht="48.75" customHeight="1" x14ac:dyDescent="0.2">
      <c r="A334" s="108">
        <v>45561</v>
      </c>
      <c r="B334" s="101"/>
      <c r="C334" s="101"/>
      <c r="D334" s="127"/>
      <c r="E334" s="109"/>
      <c r="F334" s="136"/>
      <c r="G334" s="16"/>
      <c r="H334" s="19"/>
    </row>
    <row r="335" spans="1:8" ht="48.75" customHeight="1" x14ac:dyDescent="0.2">
      <c r="A335" s="108">
        <v>45562</v>
      </c>
      <c r="B335" s="133"/>
      <c r="C335" s="133"/>
      <c r="D335" s="127"/>
      <c r="E335" s="109"/>
      <c r="F335" s="109"/>
      <c r="G335" s="16"/>
      <c r="H335" s="19"/>
    </row>
    <row r="336" spans="1:8" ht="48.75" customHeight="1" x14ac:dyDescent="0.2">
      <c r="A336" s="108">
        <v>45563</v>
      </c>
      <c r="B336" s="133"/>
      <c r="C336" s="133"/>
      <c r="D336" s="127"/>
      <c r="E336" s="109"/>
      <c r="F336" s="110"/>
      <c r="G336" s="16"/>
      <c r="H336" s="19"/>
    </row>
    <row r="337" spans="1:8" ht="48.75" customHeight="1" x14ac:dyDescent="0.2">
      <c r="A337" s="112">
        <v>45564</v>
      </c>
      <c r="B337" s="134"/>
      <c r="C337" s="134"/>
      <c r="D337" s="121"/>
      <c r="E337" s="114"/>
      <c r="F337" s="113"/>
      <c r="G337" s="32"/>
      <c r="H337" s="25"/>
    </row>
    <row r="338" spans="1:8" ht="48.75" customHeight="1" x14ac:dyDescent="0.2">
      <c r="A338" s="95">
        <v>45565</v>
      </c>
      <c r="B338" s="96"/>
      <c r="C338" s="96"/>
      <c r="D338" s="97"/>
      <c r="E338" s="98"/>
      <c r="F338" s="99"/>
      <c r="G338" s="98"/>
      <c r="H338" s="23"/>
    </row>
    <row r="339" spans="1:8" ht="27.75" customHeight="1" x14ac:dyDescent="0.2">
      <c r="A339" s="39"/>
      <c r="B339" s="17"/>
      <c r="C339" s="17"/>
      <c r="D339" s="93"/>
      <c r="E339" s="24"/>
      <c r="F339" s="18"/>
      <c r="G339" s="86" t="s">
        <v>50</v>
      </c>
      <c r="H339" s="94"/>
    </row>
    <row r="340" spans="1:8" ht="9.75" customHeight="1" x14ac:dyDescent="0.2">
      <c r="A340" s="64"/>
      <c r="B340" s="17"/>
      <c r="C340" s="17"/>
      <c r="D340" s="35"/>
      <c r="E340" s="24"/>
      <c r="F340" s="24"/>
      <c r="G340" s="24"/>
      <c r="H340" s="20"/>
    </row>
    <row r="341" spans="1:8" ht="27.75" customHeight="1" x14ac:dyDescent="0.2">
      <c r="B341" s="14"/>
      <c r="C341" s="14"/>
      <c r="D341" s="14"/>
      <c r="E341" s="14"/>
      <c r="F341" s="14"/>
      <c r="G341" s="14"/>
      <c r="H341" s="14"/>
    </row>
    <row r="342" spans="1:8" ht="27.75" customHeight="1" x14ac:dyDescent="0.2">
      <c r="B342" s="14"/>
      <c r="C342" s="14"/>
      <c r="D342" s="14"/>
      <c r="E342" s="14"/>
      <c r="F342" s="14"/>
      <c r="G342" s="14"/>
      <c r="H342" s="14"/>
    </row>
    <row r="343" spans="1:8" ht="27.75" customHeight="1" x14ac:dyDescent="0.2">
      <c r="B343" s="14"/>
      <c r="C343" s="14"/>
      <c r="D343" s="14"/>
      <c r="E343" s="14"/>
      <c r="F343" s="14"/>
      <c r="G343" s="14"/>
      <c r="H343" s="14"/>
    </row>
    <row r="344" spans="1:8" ht="27.75" customHeight="1" x14ac:dyDescent="0.2">
      <c r="B344" s="14"/>
      <c r="C344" s="14"/>
      <c r="D344" s="14"/>
      <c r="E344" s="14"/>
      <c r="F344" s="14"/>
      <c r="G344" s="14"/>
      <c r="H344" s="14"/>
    </row>
    <row r="345" spans="1:8" ht="27.75" customHeight="1" x14ac:dyDescent="0.2">
      <c r="B345" s="14"/>
      <c r="C345" s="14"/>
      <c r="D345" s="14"/>
      <c r="E345" s="14"/>
      <c r="F345" s="14"/>
      <c r="G345" s="14"/>
      <c r="H345" s="14"/>
    </row>
    <row r="346" spans="1:8" ht="27.75" customHeight="1" x14ac:dyDescent="0.2">
      <c r="B346" s="14"/>
      <c r="C346" s="14"/>
      <c r="D346" s="14"/>
      <c r="E346" s="14"/>
      <c r="F346" s="14"/>
      <c r="G346" s="14"/>
      <c r="H346" s="14"/>
    </row>
    <row r="347" spans="1:8" ht="27.75" customHeight="1" x14ac:dyDescent="0.2">
      <c r="B347" s="14"/>
      <c r="C347" s="14"/>
      <c r="D347" s="14"/>
      <c r="E347" s="14"/>
      <c r="F347" s="14"/>
      <c r="G347" s="14"/>
      <c r="H347" s="14"/>
    </row>
    <row r="348" spans="1:8" ht="27.75" customHeight="1" x14ac:dyDescent="0.2">
      <c r="B348" s="14"/>
      <c r="C348" s="14"/>
      <c r="D348" s="14"/>
      <c r="E348" s="14"/>
      <c r="F348" s="14"/>
      <c r="G348" s="14"/>
      <c r="H348" s="14"/>
    </row>
    <row r="349" spans="1:8" ht="27.75" customHeight="1" x14ac:dyDescent="0.2">
      <c r="B349" s="14"/>
      <c r="C349" s="14"/>
      <c r="D349" s="14"/>
      <c r="E349" s="14"/>
      <c r="F349" s="14"/>
      <c r="G349" s="14"/>
      <c r="H349" s="14"/>
    </row>
    <row r="350" spans="1:8" ht="27.75" customHeight="1" x14ac:dyDescent="0.2">
      <c r="B350" s="14"/>
      <c r="C350" s="14"/>
      <c r="D350" s="14"/>
      <c r="E350" s="14"/>
      <c r="F350" s="14"/>
      <c r="G350" s="14"/>
      <c r="H350" s="14"/>
    </row>
    <row r="351" spans="1:8" ht="27.75" customHeight="1" x14ac:dyDescent="0.2">
      <c r="B351" s="14"/>
      <c r="C351" s="14"/>
      <c r="D351" s="14"/>
      <c r="E351" s="14"/>
      <c r="F351" s="14"/>
      <c r="G351" s="14"/>
      <c r="H351" s="14"/>
    </row>
    <row r="352" spans="1:8" ht="27.75" customHeight="1" x14ac:dyDescent="0.2">
      <c r="B352" s="14"/>
      <c r="C352" s="14"/>
      <c r="D352" s="14"/>
      <c r="E352" s="14"/>
      <c r="F352" s="14"/>
      <c r="G352" s="14"/>
      <c r="H352" s="14"/>
    </row>
    <row r="353" spans="2:8" ht="27.75" customHeight="1" x14ac:dyDescent="0.2">
      <c r="B353" s="14"/>
      <c r="C353" s="14"/>
      <c r="D353" s="14"/>
      <c r="E353" s="14"/>
      <c r="F353" s="14"/>
      <c r="G353" s="14"/>
      <c r="H353" s="14"/>
    </row>
    <row r="354" spans="2:8" ht="27.75" customHeight="1" x14ac:dyDescent="0.2">
      <c r="B354" s="14"/>
      <c r="C354" s="14"/>
      <c r="D354" s="14"/>
      <c r="E354" s="14"/>
      <c r="F354" s="14"/>
      <c r="G354" s="14"/>
      <c r="H354" s="14"/>
    </row>
    <row r="355" spans="2:8" ht="27.75" customHeight="1" x14ac:dyDescent="0.2">
      <c r="B355" s="14"/>
      <c r="C355" s="14"/>
      <c r="D355" s="14"/>
      <c r="E355" s="14"/>
      <c r="F355" s="14"/>
      <c r="G355" s="14"/>
      <c r="H355" s="14"/>
    </row>
    <row r="356" spans="2:8" ht="27.75" customHeight="1" x14ac:dyDescent="0.2">
      <c r="B356" s="14"/>
      <c r="C356" s="14"/>
      <c r="D356" s="14"/>
      <c r="E356" s="14"/>
      <c r="F356" s="14"/>
      <c r="G356" s="14"/>
      <c r="H356" s="14"/>
    </row>
    <row r="357" spans="2:8" ht="27.75" customHeight="1" x14ac:dyDescent="0.2">
      <c r="B357" s="14"/>
      <c r="C357" s="14"/>
      <c r="D357" s="14"/>
      <c r="E357" s="14"/>
      <c r="F357" s="14"/>
      <c r="G357" s="14"/>
      <c r="H357" s="14"/>
    </row>
    <row r="358" spans="2:8" ht="27.75" customHeight="1" x14ac:dyDescent="0.2">
      <c r="B358" s="14"/>
      <c r="C358" s="14"/>
      <c r="D358" s="14"/>
      <c r="E358" s="14"/>
      <c r="F358" s="14"/>
      <c r="G358" s="14"/>
      <c r="H358" s="14"/>
    </row>
    <row r="359" spans="2:8" ht="27.75" customHeight="1" x14ac:dyDescent="0.2">
      <c r="B359" s="14"/>
      <c r="C359" s="14"/>
      <c r="D359" s="14"/>
      <c r="E359" s="14"/>
      <c r="F359" s="14"/>
      <c r="G359" s="14"/>
      <c r="H359" s="14"/>
    </row>
    <row r="360" spans="2:8" ht="27.75" customHeight="1" x14ac:dyDescent="0.2">
      <c r="B360" s="14"/>
      <c r="C360" s="14"/>
      <c r="D360" s="14"/>
      <c r="E360" s="14"/>
      <c r="F360" s="14"/>
      <c r="G360" s="14"/>
      <c r="H360" s="14"/>
    </row>
    <row r="361" spans="2:8" ht="27.75" customHeight="1" x14ac:dyDescent="0.2">
      <c r="B361" s="14"/>
      <c r="C361" s="14"/>
      <c r="D361" s="14"/>
      <c r="E361" s="14"/>
      <c r="F361" s="14"/>
      <c r="G361" s="14"/>
      <c r="H361" s="14"/>
    </row>
    <row r="362" spans="2:8" ht="27.75" customHeight="1" x14ac:dyDescent="0.2">
      <c r="B362" s="14"/>
      <c r="C362" s="14"/>
      <c r="D362" s="14"/>
      <c r="E362" s="14"/>
      <c r="F362" s="14"/>
      <c r="G362" s="14"/>
      <c r="H362" s="14"/>
    </row>
    <row r="363" spans="2:8" ht="27.75" customHeight="1" x14ac:dyDescent="0.2">
      <c r="B363" s="14"/>
      <c r="C363" s="14"/>
      <c r="D363" s="14"/>
      <c r="E363" s="14"/>
      <c r="F363" s="14"/>
      <c r="G363" s="14"/>
      <c r="H363" s="14"/>
    </row>
    <row r="364" spans="2:8" ht="27.75" customHeight="1" x14ac:dyDescent="0.2">
      <c r="B364" s="14"/>
      <c r="C364" s="14"/>
      <c r="D364" s="14"/>
      <c r="E364" s="14"/>
      <c r="F364" s="14"/>
      <c r="G364" s="14"/>
      <c r="H364" s="14"/>
    </row>
    <row r="365" spans="2:8" ht="27.75" customHeight="1" x14ac:dyDescent="0.2">
      <c r="B365" s="14"/>
      <c r="C365" s="14"/>
      <c r="D365" s="14"/>
      <c r="E365" s="14"/>
      <c r="F365" s="14"/>
      <c r="G365" s="14"/>
      <c r="H365" s="14"/>
    </row>
    <row r="366" spans="2:8" ht="27.75" customHeight="1" x14ac:dyDescent="0.2">
      <c r="B366" s="14"/>
      <c r="C366" s="14"/>
      <c r="D366" s="14"/>
      <c r="E366" s="14"/>
      <c r="F366" s="14"/>
      <c r="G366" s="14"/>
      <c r="H366" s="14"/>
    </row>
    <row r="367" spans="2:8" ht="27.75" customHeight="1" x14ac:dyDescent="0.2">
      <c r="B367" s="14"/>
      <c r="C367" s="14"/>
      <c r="D367" s="14"/>
      <c r="E367" s="14"/>
      <c r="F367" s="14"/>
      <c r="G367" s="14"/>
      <c r="H367" s="14"/>
    </row>
    <row r="368" spans="2:8" ht="27.75" customHeight="1" x14ac:dyDescent="0.2">
      <c r="B368" s="14"/>
      <c r="C368" s="14"/>
      <c r="D368" s="14"/>
      <c r="E368" s="14"/>
      <c r="F368" s="14"/>
      <c r="G368" s="14"/>
      <c r="H368" s="14"/>
    </row>
    <row r="369" spans="2:8" ht="27.75" customHeight="1" x14ac:dyDescent="0.2">
      <c r="B369" s="14"/>
      <c r="C369" s="14"/>
      <c r="D369" s="14"/>
      <c r="E369" s="14"/>
      <c r="F369" s="14"/>
      <c r="G369" s="14"/>
      <c r="H369" s="14"/>
    </row>
    <row r="370" spans="2:8" ht="27.75" customHeight="1" x14ac:dyDescent="0.2">
      <c r="B370" s="14"/>
      <c r="C370" s="14"/>
      <c r="D370" s="14"/>
      <c r="E370" s="14"/>
      <c r="F370" s="14"/>
      <c r="G370" s="14"/>
      <c r="H370" s="14"/>
    </row>
    <row r="371" spans="2:8" ht="27.75" customHeight="1" x14ac:dyDescent="0.2">
      <c r="B371" s="14"/>
      <c r="C371" s="14"/>
      <c r="D371" s="14"/>
      <c r="E371" s="14"/>
      <c r="F371" s="14"/>
      <c r="G371" s="14"/>
      <c r="H371" s="14"/>
    </row>
    <row r="372" spans="2:8" ht="27.75" customHeight="1" x14ac:dyDescent="0.2">
      <c r="B372" s="14"/>
      <c r="C372" s="14"/>
      <c r="D372" s="14"/>
      <c r="E372" s="14"/>
      <c r="F372" s="14"/>
      <c r="G372" s="14"/>
      <c r="H372" s="14"/>
    </row>
    <row r="373" spans="2:8" ht="27.75" customHeight="1" x14ac:dyDescent="0.2">
      <c r="B373" s="14"/>
      <c r="C373" s="14"/>
      <c r="D373" s="14"/>
      <c r="E373" s="14"/>
      <c r="F373" s="14"/>
      <c r="G373" s="14"/>
      <c r="H373" s="14"/>
    </row>
    <row r="374" spans="2:8" ht="27.75" customHeight="1" x14ac:dyDescent="0.2">
      <c r="B374" s="14"/>
      <c r="C374" s="14"/>
      <c r="D374" s="14"/>
      <c r="E374" s="14"/>
      <c r="F374" s="14"/>
      <c r="G374" s="14"/>
      <c r="H374" s="14"/>
    </row>
    <row r="375" spans="2:8" ht="27.75" customHeight="1" x14ac:dyDescent="0.2">
      <c r="B375" s="14"/>
      <c r="C375" s="14"/>
      <c r="D375" s="14"/>
      <c r="E375" s="14"/>
      <c r="F375" s="14"/>
      <c r="G375" s="14"/>
      <c r="H375" s="14"/>
    </row>
    <row r="376" spans="2:8" ht="27.75" customHeight="1" x14ac:dyDescent="0.2">
      <c r="B376" s="14"/>
      <c r="C376" s="14"/>
      <c r="D376" s="14"/>
      <c r="E376" s="14"/>
      <c r="F376" s="14"/>
      <c r="G376" s="14"/>
      <c r="H376" s="14"/>
    </row>
    <row r="377" spans="2:8" ht="27.75" customHeight="1" x14ac:dyDescent="0.2">
      <c r="B377" s="14"/>
      <c r="C377" s="14"/>
      <c r="D377" s="14"/>
      <c r="E377" s="14"/>
      <c r="F377" s="14"/>
      <c r="G377" s="14"/>
      <c r="H377" s="14"/>
    </row>
    <row r="378" spans="2:8" ht="27.75" customHeight="1" x14ac:dyDescent="0.2">
      <c r="B378" s="14"/>
      <c r="C378" s="14"/>
      <c r="D378" s="14"/>
      <c r="E378" s="14"/>
      <c r="F378" s="14"/>
      <c r="G378" s="14"/>
      <c r="H378" s="14"/>
    </row>
    <row r="379" spans="2:8" ht="27.75" customHeight="1" x14ac:dyDescent="0.2">
      <c r="B379" s="14"/>
      <c r="C379" s="14"/>
      <c r="D379" s="14"/>
      <c r="E379" s="14"/>
      <c r="F379" s="14"/>
      <c r="G379" s="14"/>
      <c r="H379" s="14"/>
    </row>
    <row r="380" spans="2:8" ht="27.75" customHeight="1" x14ac:dyDescent="0.2">
      <c r="B380" s="14"/>
      <c r="C380" s="14"/>
      <c r="D380" s="14"/>
      <c r="E380" s="14"/>
      <c r="F380" s="14"/>
      <c r="G380" s="14"/>
      <c r="H380" s="14"/>
    </row>
    <row r="381" spans="2:8" ht="27.75" customHeight="1" x14ac:dyDescent="0.2">
      <c r="B381" s="14"/>
      <c r="C381" s="14"/>
      <c r="D381" s="14"/>
      <c r="E381" s="14"/>
      <c r="F381" s="14"/>
      <c r="G381" s="14"/>
      <c r="H381" s="14"/>
    </row>
    <row r="382" spans="2:8" ht="27.75" customHeight="1" x14ac:dyDescent="0.2">
      <c r="B382" s="14"/>
      <c r="C382" s="14"/>
      <c r="D382" s="14"/>
      <c r="E382" s="14"/>
      <c r="F382" s="14"/>
      <c r="G382" s="14"/>
      <c r="H382" s="14"/>
    </row>
    <row r="383" spans="2:8" ht="27.75" customHeight="1" x14ac:dyDescent="0.2">
      <c r="B383" s="14"/>
      <c r="C383" s="14"/>
      <c r="D383" s="14"/>
      <c r="E383" s="14"/>
      <c r="F383" s="14"/>
      <c r="G383" s="14"/>
      <c r="H383" s="14"/>
    </row>
    <row r="384" spans="2:8" ht="27.75" customHeight="1" x14ac:dyDescent="0.2">
      <c r="B384" s="14"/>
      <c r="C384" s="14"/>
      <c r="D384" s="14"/>
      <c r="E384" s="14"/>
      <c r="F384" s="14"/>
      <c r="G384" s="14"/>
      <c r="H384" s="14"/>
    </row>
    <row r="385" spans="2:8" ht="27.75" customHeight="1" x14ac:dyDescent="0.2">
      <c r="B385" s="14"/>
      <c r="C385" s="14"/>
      <c r="D385" s="14"/>
      <c r="E385" s="14"/>
      <c r="F385" s="14"/>
      <c r="G385" s="14"/>
      <c r="H385" s="14"/>
    </row>
    <row r="386" spans="2:8" ht="27.75" customHeight="1" x14ac:dyDescent="0.2">
      <c r="B386" s="14"/>
      <c r="C386" s="14"/>
      <c r="D386" s="14"/>
      <c r="E386" s="14"/>
      <c r="F386" s="14"/>
      <c r="G386" s="14"/>
      <c r="H386" s="14"/>
    </row>
    <row r="387" spans="2:8" ht="27.75" customHeight="1" x14ac:dyDescent="0.2">
      <c r="B387" s="14"/>
      <c r="C387" s="14"/>
      <c r="D387" s="14"/>
      <c r="E387" s="14"/>
      <c r="F387" s="14"/>
      <c r="G387" s="14"/>
      <c r="H387" s="14"/>
    </row>
    <row r="388" spans="2:8" ht="27.75" customHeight="1" x14ac:dyDescent="0.2">
      <c r="B388" s="14"/>
      <c r="C388" s="14"/>
      <c r="D388" s="14"/>
      <c r="E388" s="14"/>
      <c r="F388" s="14"/>
      <c r="G388" s="14"/>
      <c r="H388" s="14"/>
    </row>
    <row r="389" spans="2:8" ht="27.75" customHeight="1" x14ac:dyDescent="0.2">
      <c r="B389" s="14"/>
      <c r="C389" s="14"/>
      <c r="D389" s="14"/>
      <c r="E389" s="14"/>
      <c r="F389" s="14"/>
      <c r="G389" s="14"/>
      <c r="H389" s="14"/>
    </row>
    <row r="390" spans="2:8" ht="27.75" customHeight="1" x14ac:dyDescent="0.2">
      <c r="B390" s="14"/>
      <c r="C390" s="14"/>
      <c r="D390" s="14"/>
      <c r="E390" s="14"/>
      <c r="F390" s="14"/>
      <c r="G390" s="14"/>
      <c r="H390" s="14"/>
    </row>
    <row r="391" spans="2:8" ht="27.75" customHeight="1" x14ac:dyDescent="0.2">
      <c r="B391" s="14"/>
      <c r="C391" s="14"/>
      <c r="D391" s="14"/>
      <c r="E391" s="14"/>
      <c r="F391" s="14"/>
      <c r="G391" s="14"/>
      <c r="H391" s="14"/>
    </row>
    <row r="392" spans="2:8" ht="27.75" customHeight="1" x14ac:dyDescent="0.2">
      <c r="B392" s="14"/>
      <c r="C392" s="14"/>
      <c r="D392" s="14"/>
      <c r="E392" s="14"/>
      <c r="F392" s="14"/>
      <c r="G392" s="14"/>
      <c r="H392" s="14"/>
    </row>
    <row r="393" spans="2:8" ht="27.75" customHeight="1" x14ac:dyDescent="0.2">
      <c r="B393" s="14"/>
      <c r="C393" s="14"/>
      <c r="D393" s="14"/>
      <c r="E393" s="14"/>
      <c r="F393" s="14"/>
      <c r="G393" s="14"/>
      <c r="H393" s="14"/>
    </row>
    <row r="394" spans="2:8" ht="27.75" customHeight="1" x14ac:dyDescent="0.2">
      <c r="B394" s="14"/>
      <c r="C394" s="14"/>
      <c r="D394" s="14"/>
      <c r="E394" s="14"/>
      <c r="F394" s="14"/>
      <c r="G394" s="14"/>
      <c r="H394" s="14"/>
    </row>
    <row r="395" spans="2:8" ht="27.75" customHeight="1" x14ac:dyDescent="0.2">
      <c r="B395" s="14"/>
      <c r="C395" s="14"/>
      <c r="D395" s="14"/>
      <c r="E395" s="14"/>
      <c r="F395" s="14"/>
      <c r="G395" s="14"/>
      <c r="H395" s="14"/>
    </row>
    <row r="396" spans="2:8" ht="27.75" customHeight="1" x14ac:dyDescent="0.2">
      <c r="B396" s="14"/>
      <c r="C396" s="14"/>
      <c r="D396" s="14"/>
      <c r="E396" s="14"/>
      <c r="F396" s="14"/>
      <c r="G396" s="14"/>
      <c r="H396" s="14"/>
    </row>
    <row r="397" spans="2:8" ht="27.75" customHeight="1" x14ac:dyDescent="0.2">
      <c r="B397" s="14"/>
      <c r="C397" s="14"/>
      <c r="D397" s="14"/>
      <c r="E397" s="14"/>
      <c r="F397" s="14"/>
      <c r="G397" s="14"/>
      <c r="H397" s="14"/>
    </row>
    <row r="398" spans="2:8" ht="27.75" customHeight="1" x14ac:dyDescent="0.2">
      <c r="B398" s="14"/>
      <c r="C398" s="14"/>
      <c r="D398" s="14"/>
      <c r="E398" s="14"/>
      <c r="F398" s="14"/>
      <c r="G398" s="14"/>
      <c r="H398" s="14"/>
    </row>
    <row r="399" spans="2:8" ht="27.75" customHeight="1" x14ac:dyDescent="0.2">
      <c r="B399" s="14"/>
      <c r="C399" s="14"/>
      <c r="D399" s="14"/>
      <c r="E399" s="14"/>
      <c r="F399" s="14"/>
      <c r="G399" s="14"/>
      <c r="H399" s="14"/>
    </row>
    <row r="400" spans="2:8" ht="27.75" customHeight="1" x14ac:dyDescent="0.2">
      <c r="B400" s="14"/>
      <c r="C400" s="14"/>
      <c r="D400" s="14"/>
      <c r="E400" s="14"/>
      <c r="F400" s="14"/>
      <c r="G400" s="14"/>
      <c r="H400" s="14"/>
    </row>
    <row r="401" spans="2:8" ht="27.75" customHeight="1" x14ac:dyDescent="0.2">
      <c r="B401" s="14"/>
      <c r="C401" s="14"/>
      <c r="D401" s="14"/>
      <c r="E401" s="14"/>
      <c r="F401" s="14"/>
      <c r="G401" s="14"/>
      <c r="H401" s="14"/>
    </row>
    <row r="402" spans="2:8" ht="27.75" customHeight="1" x14ac:dyDescent="0.2">
      <c r="B402" s="14"/>
      <c r="C402" s="14"/>
      <c r="D402" s="14"/>
      <c r="E402" s="14"/>
      <c r="F402" s="14"/>
      <c r="G402" s="14"/>
      <c r="H402" s="14"/>
    </row>
    <row r="403" spans="2:8" ht="27.75" customHeight="1" x14ac:dyDescent="0.2">
      <c r="B403" s="14"/>
      <c r="C403" s="14"/>
      <c r="D403" s="14"/>
      <c r="E403" s="14"/>
      <c r="F403" s="14"/>
      <c r="G403" s="14"/>
      <c r="H403" s="14"/>
    </row>
    <row r="404" spans="2:8" ht="27.75" customHeight="1" x14ac:dyDescent="0.2">
      <c r="B404" s="14"/>
      <c r="C404" s="14"/>
      <c r="D404" s="14"/>
      <c r="E404" s="14"/>
      <c r="F404" s="14"/>
      <c r="G404" s="14"/>
      <c r="H404" s="14"/>
    </row>
    <row r="405" spans="2:8" ht="27.75" customHeight="1" x14ac:dyDescent="0.2">
      <c r="B405" s="14"/>
      <c r="C405" s="14"/>
      <c r="D405" s="14"/>
      <c r="E405" s="14"/>
      <c r="F405" s="14"/>
      <c r="G405" s="14"/>
      <c r="H405" s="14"/>
    </row>
    <row r="406" spans="2:8" ht="27.75" customHeight="1" x14ac:dyDescent="0.2">
      <c r="B406" s="14"/>
      <c r="C406" s="14"/>
      <c r="D406" s="14"/>
      <c r="E406" s="14"/>
      <c r="F406" s="14"/>
      <c r="G406" s="14"/>
      <c r="H406" s="14"/>
    </row>
    <row r="407" spans="2:8" ht="27.75" customHeight="1" x14ac:dyDescent="0.2">
      <c r="B407" s="14"/>
      <c r="C407" s="14"/>
      <c r="D407" s="14"/>
      <c r="E407" s="14"/>
      <c r="F407" s="14"/>
      <c r="G407" s="14"/>
      <c r="H407" s="14"/>
    </row>
    <row r="408" spans="2:8" ht="27.75" customHeight="1" x14ac:dyDescent="0.2">
      <c r="B408" s="14"/>
      <c r="C408" s="14"/>
      <c r="D408" s="14"/>
      <c r="E408" s="14"/>
      <c r="F408" s="14"/>
      <c r="G408" s="14"/>
      <c r="H408" s="14"/>
    </row>
    <row r="409" spans="2:8" ht="27.75" customHeight="1" x14ac:dyDescent="0.2">
      <c r="B409" s="14"/>
      <c r="C409" s="14"/>
      <c r="D409" s="14"/>
      <c r="E409" s="14"/>
      <c r="F409" s="14"/>
      <c r="G409" s="14"/>
      <c r="H409" s="14"/>
    </row>
    <row r="410" spans="2:8" ht="27.75" customHeight="1" x14ac:dyDescent="0.2">
      <c r="B410" s="14"/>
      <c r="C410" s="14"/>
      <c r="D410" s="14"/>
      <c r="E410" s="14"/>
      <c r="F410" s="14"/>
      <c r="G410" s="14"/>
      <c r="H410" s="14"/>
    </row>
    <row r="411" spans="2:8" ht="27.75" customHeight="1" x14ac:dyDescent="0.2">
      <c r="B411" s="14"/>
      <c r="C411" s="14"/>
      <c r="D411" s="14"/>
      <c r="E411" s="14"/>
      <c r="F411" s="14"/>
      <c r="G411" s="14"/>
      <c r="H411" s="14"/>
    </row>
    <row r="412" spans="2:8" ht="27.75" customHeight="1" x14ac:dyDescent="0.2">
      <c r="B412" s="14"/>
      <c r="C412" s="14"/>
      <c r="D412" s="14"/>
      <c r="E412" s="14"/>
      <c r="F412" s="14"/>
      <c r="G412" s="14"/>
      <c r="H412" s="14"/>
    </row>
    <row r="413" spans="2:8" ht="27.75" customHeight="1" x14ac:dyDescent="0.2">
      <c r="B413" s="14"/>
      <c r="C413" s="14"/>
      <c r="D413" s="14"/>
      <c r="E413" s="14"/>
      <c r="F413" s="14"/>
      <c r="G413" s="14"/>
      <c r="H413" s="14"/>
    </row>
    <row r="414" spans="2:8" ht="27.75" customHeight="1" x14ac:dyDescent="0.2">
      <c r="B414" s="14"/>
      <c r="C414" s="14"/>
      <c r="D414" s="14"/>
      <c r="E414" s="14"/>
      <c r="F414" s="14"/>
      <c r="G414" s="14"/>
      <c r="H414" s="14"/>
    </row>
    <row r="415" spans="2:8" ht="27.75" customHeight="1" x14ac:dyDescent="0.2">
      <c r="B415" s="14"/>
      <c r="C415" s="14"/>
      <c r="D415" s="14"/>
      <c r="E415" s="14"/>
      <c r="F415" s="14"/>
      <c r="G415" s="14"/>
      <c r="H415" s="14"/>
    </row>
    <row r="416" spans="2:8" ht="27.75" customHeight="1" x14ac:dyDescent="0.2">
      <c r="B416" s="14"/>
      <c r="C416" s="14"/>
      <c r="D416" s="14"/>
      <c r="E416" s="14"/>
      <c r="F416" s="14"/>
      <c r="G416" s="14"/>
      <c r="H416" s="14"/>
    </row>
  </sheetData>
  <conditionalFormatting sqref="A4:A340">
    <cfRule type="duplicateValues" dxfId="176" priority="1017"/>
  </conditionalFormatting>
  <conditionalFormatting sqref="B341:H416 A3 A339:A1048576">
    <cfRule type="duplicateValues" dxfId="175" priority="7"/>
  </conditionalFormatting>
  <pageMargins left="0.23622047244094491" right="0.23622047244094491" top="0.23622047244094491" bottom="0.23622047244094491" header="0.23622047244094491" footer="0.23622047244094491"/>
  <pageSetup paperSize="8" scale="38" fitToHeight="4" orientation="portrait" r:id="rId1"/>
  <rowBreaks count="3" manualBreakCount="3">
    <brk id="8" max="16383" man="1"/>
    <brk id="99" max="16383" man="1"/>
    <brk id="211" max="16383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9"/>
  <sheetViews>
    <sheetView tabSelected="1" zoomScale="85" zoomScaleNormal="85" workbookViewId="0">
      <selection activeCell="H24" sqref="H24"/>
    </sheetView>
  </sheetViews>
  <sheetFormatPr baseColWidth="10" defaultRowHeight="12.75" x14ac:dyDescent="0.2"/>
  <cols>
    <col min="1" max="1" width="38.7109375" customWidth="1"/>
    <col min="2" max="2" width="21.140625" customWidth="1"/>
    <col min="3" max="3" width="17.7109375" customWidth="1"/>
    <col min="4" max="4" width="107.7109375" customWidth="1"/>
    <col min="5" max="5" width="22.85546875" customWidth="1"/>
    <col min="6" max="6" width="5" customWidth="1"/>
    <col min="7" max="7" width="21.42578125" customWidth="1"/>
    <col min="8" max="8" width="16" customWidth="1"/>
  </cols>
  <sheetData>
    <row r="1" spans="1:20" ht="13.5" thickBot="1" x14ac:dyDescent="0.25">
      <c r="A1" s="282" t="s">
        <v>1</v>
      </c>
      <c r="B1" s="283" t="s">
        <v>356</v>
      </c>
      <c r="C1" s="283" t="s">
        <v>199</v>
      </c>
      <c r="D1" s="283" t="s">
        <v>213</v>
      </c>
      <c r="E1" s="284" t="s">
        <v>174</v>
      </c>
    </row>
    <row r="2" spans="1:20" s="236" customFormat="1" ht="20.45" customHeight="1" thickBot="1" x14ac:dyDescent="0.25">
      <c r="A2" s="279">
        <v>45240</v>
      </c>
      <c r="B2" s="280" t="s">
        <v>357</v>
      </c>
      <c r="C2" s="280" t="s">
        <v>200</v>
      </c>
      <c r="D2" s="280" t="s">
        <v>219</v>
      </c>
      <c r="E2" s="281" t="s">
        <v>175</v>
      </c>
      <c r="F2"/>
      <c r="G2" s="255" t="s">
        <v>214</v>
      </c>
      <c r="H2" s="262" t="s">
        <v>215</v>
      </c>
      <c r="I2"/>
      <c r="J2"/>
      <c r="K2"/>
      <c r="L2"/>
      <c r="M2"/>
      <c r="N2"/>
      <c r="O2"/>
      <c r="P2"/>
      <c r="Q2"/>
      <c r="R2"/>
      <c r="S2"/>
      <c r="T2"/>
    </row>
    <row r="3" spans="1:20" s="244" customFormat="1" ht="20.45" customHeight="1" thickTop="1" x14ac:dyDescent="0.2">
      <c r="A3" s="272">
        <v>45243</v>
      </c>
      <c r="B3" s="243" t="s">
        <v>359</v>
      </c>
      <c r="C3" s="243" t="s">
        <v>205</v>
      </c>
      <c r="D3" s="243" t="s">
        <v>220</v>
      </c>
      <c r="E3" s="245" t="s">
        <v>211</v>
      </c>
      <c r="F3"/>
      <c r="G3" s="256" t="s">
        <v>207</v>
      </c>
      <c r="H3" s="263"/>
      <c r="I3"/>
      <c r="J3"/>
      <c r="K3"/>
      <c r="L3"/>
      <c r="M3"/>
      <c r="N3"/>
      <c r="O3"/>
      <c r="P3"/>
      <c r="Q3"/>
      <c r="R3"/>
      <c r="S3"/>
      <c r="T3"/>
    </row>
    <row r="4" spans="1:20" s="242" customFormat="1" ht="20.45" customHeight="1" x14ac:dyDescent="0.2">
      <c r="A4" s="396">
        <v>45244</v>
      </c>
      <c r="B4" s="397" t="s">
        <v>358</v>
      </c>
      <c r="C4" s="397" t="s">
        <v>209</v>
      </c>
      <c r="D4" s="397" t="s">
        <v>117</v>
      </c>
      <c r="E4" s="398" t="s">
        <v>210</v>
      </c>
      <c r="F4"/>
      <c r="G4" s="257" t="s">
        <v>206</v>
      </c>
      <c r="H4" s="264"/>
      <c r="I4"/>
      <c r="J4"/>
      <c r="K4"/>
      <c r="L4"/>
      <c r="M4"/>
      <c r="N4"/>
      <c r="O4"/>
      <c r="P4"/>
      <c r="Q4"/>
      <c r="R4"/>
      <c r="S4"/>
      <c r="T4"/>
    </row>
    <row r="5" spans="1:20" s="249" customFormat="1" ht="20.45" customHeight="1" thickBot="1" x14ac:dyDescent="0.25">
      <c r="A5" s="273">
        <v>45246</v>
      </c>
      <c r="B5" s="248" t="s">
        <v>2</v>
      </c>
      <c r="C5" s="248" t="s">
        <v>202</v>
      </c>
      <c r="D5" s="248" t="s">
        <v>221</v>
      </c>
      <c r="E5" s="251" t="s">
        <v>210</v>
      </c>
      <c r="F5"/>
      <c r="G5" s="258" t="s">
        <v>205</v>
      </c>
      <c r="H5" s="265"/>
      <c r="I5"/>
      <c r="J5"/>
      <c r="K5"/>
      <c r="L5"/>
      <c r="M5"/>
      <c r="N5"/>
      <c r="O5"/>
      <c r="P5"/>
      <c r="Q5"/>
      <c r="R5"/>
      <c r="S5"/>
      <c r="T5"/>
    </row>
    <row r="6" spans="1:20" s="236" customFormat="1" ht="20.45" customHeight="1" thickTop="1" thickBot="1" x14ac:dyDescent="0.25">
      <c r="A6" s="271">
        <v>45247</v>
      </c>
      <c r="B6" s="280" t="s">
        <v>357</v>
      </c>
      <c r="C6" s="234" t="s">
        <v>200</v>
      </c>
      <c r="D6" s="234" t="s">
        <v>222</v>
      </c>
      <c r="E6" s="278" t="s">
        <v>175</v>
      </c>
      <c r="F6"/>
      <c r="G6" s="259" t="s">
        <v>200</v>
      </c>
      <c r="H6" s="266"/>
      <c r="I6"/>
      <c r="J6"/>
      <c r="K6"/>
      <c r="L6"/>
      <c r="M6"/>
      <c r="N6"/>
      <c r="O6"/>
      <c r="P6"/>
      <c r="Q6"/>
      <c r="R6"/>
      <c r="S6"/>
      <c r="T6"/>
    </row>
    <row r="7" spans="1:20" s="253" customFormat="1" ht="20.45" customHeight="1" thickTop="1" x14ac:dyDescent="0.2">
      <c r="A7" s="274">
        <v>45250</v>
      </c>
      <c r="B7" s="235" t="s">
        <v>2</v>
      </c>
      <c r="C7" s="235" t="s">
        <v>203</v>
      </c>
      <c r="D7" s="235" t="s">
        <v>143</v>
      </c>
      <c r="E7" s="254" t="s">
        <v>210</v>
      </c>
      <c r="F7"/>
      <c r="G7" s="256" t="s">
        <v>201</v>
      </c>
      <c r="H7" s="267"/>
      <c r="I7"/>
      <c r="J7"/>
      <c r="K7"/>
      <c r="L7"/>
      <c r="M7"/>
      <c r="N7"/>
      <c r="O7"/>
      <c r="P7"/>
      <c r="Q7"/>
      <c r="R7"/>
      <c r="S7"/>
      <c r="T7"/>
    </row>
    <row r="8" spans="1:20" s="247" customFormat="1" ht="20.45" customHeight="1" x14ac:dyDescent="0.2">
      <c r="A8" s="275">
        <v>45253</v>
      </c>
      <c r="B8" s="246" t="s">
        <v>2</v>
      </c>
      <c r="C8" s="246" t="s">
        <v>204</v>
      </c>
      <c r="D8" s="246" t="s">
        <v>223</v>
      </c>
      <c r="E8" s="252" t="s">
        <v>212</v>
      </c>
      <c r="F8"/>
      <c r="G8" s="257" t="s">
        <v>202</v>
      </c>
      <c r="H8" s="268"/>
      <c r="I8"/>
      <c r="J8"/>
      <c r="K8"/>
      <c r="L8"/>
      <c r="M8"/>
      <c r="N8"/>
      <c r="O8"/>
      <c r="P8"/>
      <c r="Q8"/>
      <c r="R8"/>
      <c r="S8"/>
      <c r="T8"/>
    </row>
    <row r="9" spans="1:20" s="240" customFormat="1" ht="20.45" customHeight="1" x14ac:dyDescent="0.2">
      <c r="A9" s="389">
        <v>45254</v>
      </c>
      <c r="B9" s="390" t="s">
        <v>359</v>
      </c>
      <c r="C9" s="390" t="s">
        <v>206</v>
      </c>
      <c r="D9" s="390" t="s">
        <v>224</v>
      </c>
      <c r="E9" s="391" t="s">
        <v>211</v>
      </c>
      <c r="F9"/>
      <c r="G9" s="257" t="s">
        <v>216</v>
      </c>
      <c r="H9" s="269"/>
      <c r="I9"/>
      <c r="J9"/>
      <c r="K9"/>
      <c r="L9"/>
      <c r="M9"/>
      <c r="N9"/>
      <c r="O9"/>
      <c r="P9"/>
      <c r="Q9"/>
      <c r="R9"/>
      <c r="S9"/>
      <c r="T9"/>
    </row>
    <row r="10" spans="1:20" s="249" customFormat="1" ht="20.45" customHeight="1" thickBot="1" x14ac:dyDescent="0.25">
      <c r="A10" s="273">
        <v>45254</v>
      </c>
      <c r="B10" s="248" t="s">
        <v>2</v>
      </c>
      <c r="C10" s="248" t="s">
        <v>202</v>
      </c>
      <c r="D10" s="248" t="s">
        <v>225</v>
      </c>
      <c r="E10" s="251" t="s">
        <v>210</v>
      </c>
      <c r="F10"/>
      <c r="G10" s="258" t="s">
        <v>355</v>
      </c>
      <c r="H10" s="270"/>
      <c r="I10"/>
      <c r="J10"/>
      <c r="K10"/>
      <c r="L10"/>
      <c r="M10"/>
      <c r="N10"/>
      <c r="O10"/>
      <c r="P10"/>
      <c r="Q10"/>
      <c r="R10"/>
      <c r="S10"/>
      <c r="T10"/>
    </row>
    <row r="11" spans="1:20" s="240" customFormat="1" ht="20.45" customHeight="1" thickTop="1" x14ac:dyDescent="0.2">
      <c r="A11" s="276">
        <v>45257</v>
      </c>
      <c r="B11" s="239" t="s">
        <v>359</v>
      </c>
      <c r="C11" s="239" t="s">
        <v>207</v>
      </c>
      <c r="D11" s="239" t="s">
        <v>226</v>
      </c>
      <c r="E11" s="241" t="s">
        <v>210</v>
      </c>
      <c r="F11"/>
      <c r="G11" s="260" t="s">
        <v>217</v>
      </c>
      <c r="H11" s="395"/>
      <c r="I11"/>
      <c r="J11"/>
      <c r="K11"/>
      <c r="L11"/>
      <c r="M11"/>
      <c r="N11"/>
      <c r="O11"/>
      <c r="P11"/>
      <c r="Q11"/>
      <c r="R11"/>
      <c r="S11"/>
      <c r="T11"/>
    </row>
    <row r="12" spans="1:20" s="253" customFormat="1" ht="20.45" customHeight="1" thickBot="1" x14ac:dyDescent="0.25">
      <c r="A12" s="274">
        <v>45257</v>
      </c>
      <c r="B12" s="235" t="s">
        <v>2</v>
      </c>
      <c r="C12" s="235" t="s">
        <v>203</v>
      </c>
      <c r="D12" s="235" t="s">
        <v>141</v>
      </c>
      <c r="E12" s="254" t="s">
        <v>210</v>
      </c>
      <c r="F12"/>
      <c r="G12" s="261" t="s">
        <v>218</v>
      </c>
      <c r="H12" s="399"/>
      <c r="I12"/>
      <c r="J12"/>
      <c r="K12"/>
      <c r="L12"/>
      <c r="M12"/>
      <c r="N12"/>
      <c r="O12"/>
      <c r="P12"/>
      <c r="Q12"/>
      <c r="R12"/>
      <c r="S12"/>
      <c r="T12"/>
    </row>
    <row r="13" spans="1:20" s="242" customFormat="1" ht="20.45" customHeight="1" x14ac:dyDescent="0.2">
      <c r="A13" s="396">
        <v>45257</v>
      </c>
      <c r="B13" s="397" t="s">
        <v>358</v>
      </c>
      <c r="C13" s="397" t="s">
        <v>209</v>
      </c>
      <c r="D13" s="397" t="s">
        <v>119</v>
      </c>
      <c r="E13" s="398" t="s">
        <v>210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s="244" customFormat="1" ht="20.45" customHeight="1" x14ac:dyDescent="0.2">
      <c r="A14" s="272">
        <v>45258</v>
      </c>
      <c r="B14" s="243" t="s">
        <v>359</v>
      </c>
      <c r="C14" s="243" t="s">
        <v>205</v>
      </c>
      <c r="D14" s="243" t="s">
        <v>225</v>
      </c>
      <c r="E14" s="245" t="s">
        <v>211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236" customFormat="1" ht="20.45" customHeight="1" x14ac:dyDescent="0.2">
      <c r="A15" s="392">
        <v>45258</v>
      </c>
      <c r="B15" s="393" t="s">
        <v>358</v>
      </c>
      <c r="C15" s="393" t="s">
        <v>208</v>
      </c>
      <c r="D15" s="393" t="s">
        <v>227</v>
      </c>
      <c r="E15" s="394" t="s">
        <v>210</v>
      </c>
      <c r="F15"/>
      <c r="G15" s="414"/>
      <c r="H15" s="414"/>
      <c r="I15"/>
      <c r="J15"/>
      <c r="K15"/>
      <c r="L15"/>
      <c r="M15"/>
      <c r="N15"/>
      <c r="O15"/>
      <c r="P15"/>
      <c r="Q15"/>
      <c r="R15"/>
      <c r="S15"/>
      <c r="T15"/>
    </row>
    <row r="16" spans="1:20" s="247" customFormat="1" ht="20.45" customHeight="1" x14ac:dyDescent="0.2">
      <c r="A16" s="275">
        <v>45260</v>
      </c>
      <c r="B16" s="246" t="s">
        <v>2</v>
      </c>
      <c r="C16" s="246" t="s">
        <v>204</v>
      </c>
      <c r="D16" s="246" t="s">
        <v>228</v>
      </c>
      <c r="E16" s="252" t="s">
        <v>212</v>
      </c>
      <c r="F16"/>
      <c r="G16" s="414"/>
      <c r="H16" s="414"/>
      <c r="I16"/>
      <c r="J16"/>
      <c r="K16"/>
      <c r="L16"/>
      <c r="M16"/>
      <c r="N16"/>
      <c r="O16"/>
      <c r="P16"/>
      <c r="Q16"/>
      <c r="R16"/>
      <c r="S16"/>
      <c r="T16"/>
    </row>
    <row r="17" spans="1:20" s="238" customFormat="1" ht="20.45" customHeight="1" x14ac:dyDescent="0.2">
      <c r="A17" s="277">
        <v>45261</v>
      </c>
      <c r="B17" s="237" t="s">
        <v>2</v>
      </c>
      <c r="C17" s="237" t="s">
        <v>201</v>
      </c>
      <c r="D17" s="237" t="s">
        <v>229</v>
      </c>
      <c r="E17" s="250" t="s">
        <v>210</v>
      </c>
      <c r="F17"/>
      <c r="G17" s="414"/>
      <c r="H17" s="414"/>
      <c r="I17"/>
      <c r="J17"/>
      <c r="K17"/>
      <c r="L17"/>
      <c r="M17"/>
      <c r="N17"/>
      <c r="O17"/>
      <c r="P17"/>
      <c r="Q17"/>
      <c r="R17"/>
      <c r="S17"/>
      <c r="T17"/>
    </row>
    <row r="18" spans="1:20" s="240" customFormat="1" ht="20.45" customHeight="1" x14ac:dyDescent="0.2">
      <c r="A18" s="389">
        <v>45264</v>
      </c>
      <c r="B18" s="390" t="s">
        <v>359</v>
      </c>
      <c r="C18" s="390" t="s">
        <v>206</v>
      </c>
      <c r="D18" s="390" t="s">
        <v>225</v>
      </c>
      <c r="E18" s="391" t="s">
        <v>211</v>
      </c>
      <c r="F18"/>
      <c r="G18" s="414"/>
      <c r="H18" s="414"/>
      <c r="I18"/>
      <c r="J18"/>
      <c r="K18"/>
      <c r="L18"/>
      <c r="M18"/>
      <c r="N18"/>
      <c r="O18"/>
      <c r="P18"/>
      <c r="Q18"/>
      <c r="R18"/>
      <c r="S18"/>
      <c r="T18"/>
    </row>
    <row r="19" spans="1:20" s="236" customFormat="1" ht="20.45" customHeight="1" x14ac:dyDescent="0.2">
      <c r="A19" s="271">
        <v>45264</v>
      </c>
      <c r="B19" s="280" t="s">
        <v>357</v>
      </c>
      <c r="C19" s="234" t="s">
        <v>200</v>
      </c>
      <c r="D19" s="234" t="s">
        <v>230</v>
      </c>
      <c r="E19" s="278" t="s">
        <v>175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s="236" customFormat="1" ht="20.45" customHeight="1" x14ac:dyDescent="0.2">
      <c r="A20" s="392">
        <v>45264</v>
      </c>
      <c r="B20" s="393" t="s">
        <v>358</v>
      </c>
      <c r="C20" s="393" t="s">
        <v>208</v>
      </c>
      <c r="D20" s="393" t="s">
        <v>231</v>
      </c>
      <c r="E20" s="394" t="s">
        <v>210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s="236" customFormat="1" ht="20.45" customHeight="1" x14ac:dyDescent="0.2">
      <c r="A21" s="271">
        <v>45265</v>
      </c>
      <c r="B21" s="280" t="s">
        <v>357</v>
      </c>
      <c r="C21" s="234" t="s">
        <v>200</v>
      </c>
      <c r="D21" s="234" t="s">
        <v>232</v>
      </c>
      <c r="E21" s="278" t="s">
        <v>175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s="240" customFormat="1" ht="20.45" customHeight="1" x14ac:dyDescent="0.2">
      <c r="A22" s="276">
        <v>45266</v>
      </c>
      <c r="B22" s="239" t="s">
        <v>359</v>
      </c>
      <c r="C22" s="239" t="s">
        <v>207</v>
      </c>
      <c r="D22" s="239" t="s">
        <v>233</v>
      </c>
      <c r="E22" s="241" t="s">
        <v>210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s="236" customFormat="1" ht="20.45" customHeight="1" x14ac:dyDescent="0.2">
      <c r="A23" s="271">
        <v>45266</v>
      </c>
      <c r="B23" s="280" t="s">
        <v>357</v>
      </c>
      <c r="C23" s="234" t="s">
        <v>200</v>
      </c>
      <c r="D23" s="234" t="s">
        <v>234</v>
      </c>
      <c r="E23" s="278" t="s">
        <v>175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s="249" customFormat="1" ht="20.45" customHeight="1" x14ac:dyDescent="0.2">
      <c r="A24" s="273">
        <v>45271</v>
      </c>
      <c r="B24" s="248" t="s">
        <v>2</v>
      </c>
      <c r="C24" s="248" t="s">
        <v>202</v>
      </c>
      <c r="D24" s="248" t="s">
        <v>235</v>
      </c>
      <c r="E24" s="251" t="s">
        <v>210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s="249" customFormat="1" ht="20.45" customHeight="1" x14ac:dyDescent="0.2">
      <c r="A25" s="273">
        <v>45272</v>
      </c>
      <c r="B25" s="248" t="s">
        <v>2</v>
      </c>
      <c r="C25" s="248" t="s">
        <v>202</v>
      </c>
      <c r="D25" s="248" t="s">
        <v>236</v>
      </c>
      <c r="E25" s="251" t="s">
        <v>210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s="249" customFormat="1" ht="20.45" customHeight="1" x14ac:dyDescent="0.2">
      <c r="A26" s="273">
        <v>45273</v>
      </c>
      <c r="B26" s="248" t="s">
        <v>2</v>
      </c>
      <c r="C26" s="248" t="s">
        <v>202</v>
      </c>
      <c r="D26" s="248" t="s">
        <v>236</v>
      </c>
      <c r="E26" s="251" t="s">
        <v>210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249" customFormat="1" ht="20.45" customHeight="1" x14ac:dyDescent="0.2">
      <c r="A27" s="273">
        <v>45274</v>
      </c>
      <c r="B27" s="248" t="s">
        <v>2</v>
      </c>
      <c r="C27" s="248" t="s">
        <v>202</v>
      </c>
      <c r="D27" s="248" t="s">
        <v>237</v>
      </c>
      <c r="E27" s="251" t="s">
        <v>210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s="238" customFormat="1" ht="20.45" customHeight="1" x14ac:dyDescent="0.2">
      <c r="A28" s="277">
        <v>45274</v>
      </c>
      <c r="B28" s="237" t="s">
        <v>2</v>
      </c>
      <c r="C28" s="237" t="s">
        <v>201</v>
      </c>
      <c r="D28" s="237" t="s">
        <v>238</v>
      </c>
      <c r="E28" s="250" t="s">
        <v>210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s="249" customFormat="1" ht="20.45" customHeight="1" x14ac:dyDescent="0.2">
      <c r="A29" s="273">
        <v>45275</v>
      </c>
      <c r="B29" s="248" t="s">
        <v>2</v>
      </c>
      <c r="C29" s="248" t="s">
        <v>202</v>
      </c>
      <c r="D29" s="248" t="s">
        <v>236</v>
      </c>
      <c r="E29" s="251" t="s">
        <v>210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s="247" customFormat="1" ht="20.45" customHeight="1" x14ac:dyDescent="0.2">
      <c r="A30" s="275">
        <v>45276</v>
      </c>
      <c r="B30" s="246" t="s">
        <v>2</v>
      </c>
      <c r="C30" s="246" t="s">
        <v>204</v>
      </c>
      <c r="D30" s="246" t="s">
        <v>239</v>
      </c>
      <c r="E30" s="252" t="s">
        <v>212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s="242" customFormat="1" ht="20.45" customHeight="1" x14ac:dyDescent="0.2">
      <c r="A31" s="396">
        <v>45276</v>
      </c>
      <c r="B31" s="397" t="s">
        <v>358</v>
      </c>
      <c r="C31" s="397" t="s">
        <v>209</v>
      </c>
      <c r="D31" s="397" t="s">
        <v>111</v>
      </c>
      <c r="E31" s="398" t="s">
        <v>210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s="244" customFormat="1" ht="20.45" customHeight="1" x14ac:dyDescent="0.2">
      <c r="A32" s="272">
        <v>45278</v>
      </c>
      <c r="B32" s="243" t="s">
        <v>359</v>
      </c>
      <c r="C32" s="243" t="s">
        <v>205</v>
      </c>
      <c r="D32" s="243" t="s">
        <v>232</v>
      </c>
      <c r="E32" s="245" t="s">
        <v>211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s="247" customFormat="1" ht="20.45" customHeight="1" x14ac:dyDescent="0.2">
      <c r="A33" s="275">
        <v>45278</v>
      </c>
      <c r="B33" s="246" t="s">
        <v>2</v>
      </c>
      <c r="C33" s="246" t="s">
        <v>204</v>
      </c>
      <c r="D33" s="246" t="s">
        <v>239</v>
      </c>
      <c r="E33" s="252" t="s">
        <v>212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s="253" customFormat="1" ht="20.45" customHeight="1" x14ac:dyDescent="0.2">
      <c r="A34" s="274">
        <v>45278</v>
      </c>
      <c r="B34" s="235" t="s">
        <v>2</v>
      </c>
      <c r="C34" s="235" t="s">
        <v>203</v>
      </c>
      <c r="D34" s="235" t="s">
        <v>176</v>
      </c>
      <c r="E34" s="254" t="s">
        <v>210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s="242" customFormat="1" ht="20.45" customHeight="1" x14ac:dyDescent="0.2">
      <c r="A35" s="396">
        <v>45278</v>
      </c>
      <c r="B35" s="397" t="s">
        <v>358</v>
      </c>
      <c r="C35" s="397" t="s">
        <v>209</v>
      </c>
      <c r="D35" s="397" t="s">
        <v>111</v>
      </c>
      <c r="E35" s="398" t="s">
        <v>210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s="244" customFormat="1" ht="20.45" customHeight="1" x14ac:dyDescent="0.2">
      <c r="A36" s="272">
        <v>45279</v>
      </c>
      <c r="B36" s="243" t="s">
        <v>359</v>
      </c>
      <c r="C36" s="243" t="s">
        <v>205</v>
      </c>
      <c r="D36" s="243" t="s">
        <v>240</v>
      </c>
      <c r="E36" s="245" t="s">
        <v>211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s="247" customFormat="1" ht="20.45" customHeight="1" x14ac:dyDescent="0.2">
      <c r="A37" s="275">
        <v>45279</v>
      </c>
      <c r="B37" s="246" t="s">
        <v>2</v>
      </c>
      <c r="C37" s="246" t="s">
        <v>204</v>
      </c>
      <c r="D37" s="246" t="s">
        <v>239</v>
      </c>
      <c r="E37" s="252" t="s">
        <v>212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s="253" customFormat="1" ht="20.45" customHeight="1" x14ac:dyDescent="0.2">
      <c r="A38" s="274">
        <v>45279</v>
      </c>
      <c r="B38" s="235" t="s">
        <v>2</v>
      </c>
      <c r="C38" s="235" t="s">
        <v>203</v>
      </c>
      <c r="D38" s="235" t="s">
        <v>177</v>
      </c>
      <c r="E38" s="254" t="s">
        <v>210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s="242" customFormat="1" ht="20.45" customHeight="1" x14ac:dyDescent="0.2">
      <c r="A39" s="396">
        <v>45279</v>
      </c>
      <c r="B39" s="397" t="s">
        <v>358</v>
      </c>
      <c r="C39" s="397" t="s">
        <v>209</v>
      </c>
      <c r="D39" s="397" t="s">
        <v>111</v>
      </c>
      <c r="E39" s="398" t="s">
        <v>210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s="240" customFormat="1" ht="20.45" customHeight="1" x14ac:dyDescent="0.2">
      <c r="A40" s="389">
        <v>45280</v>
      </c>
      <c r="B40" s="390" t="s">
        <v>359</v>
      </c>
      <c r="C40" s="390" t="s">
        <v>206</v>
      </c>
      <c r="D40" s="390" t="s">
        <v>241</v>
      </c>
      <c r="E40" s="391" t="s">
        <v>211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s="247" customFormat="1" ht="20.45" customHeight="1" x14ac:dyDescent="0.2">
      <c r="A41" s="275">
        <v>45280</v>
      </c>
      <c r="B41" s="246" t="s">
        <v>2</v>
      </c>
      <c r="C41" s="246" t="s">
        <v>204</v>
      </c>
      <c r="D41" s="246" t="s">
        <v>239</v>
      </c>
      <c r="E41" s="252" t="s">
        <v>212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s="253" customFormat="1" ht="20.45" customHeight="1" x14ac:dyDescent="0.2">
      <c r="A42" s="274">
        <v>45280</v>
      </c>
      <c r="B42" s="235" t="s">
        <v>2</v>
      </c>
      <c r="C42" s="235" t="s">
        <v>203</v>
      </c>
      <c r="D42" s="235" t="s">
        <v>177</v>
      </c>
      <c r="E42" s="254" t="s">
        <v>210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s="240" customFormat="1" ht="20.45" customHeight="1" x14ac:dyDescent="0.2">
      <c r="A43" s="389">
        <v>45281</v>
      </c>
      <c r="B43" s="390" t="s">
        <v>359</v>
      </c>
      <c r="C43" s="390" t="s">
        <v>206</v>
      </c>
      <c r="D43" s="390" t="s">
        <v>241</v>
      </c>
      <c r="E43" s="391" t="s">
        <v>211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s="253" customFormat="1" ht="20.45" customHeight="1" x14ac:dyDescent="0.2">
      <c r="A44" s="274">
        <v>45281</v>
      </c>
      <c r="B44" s="235" t="s">
        <v>2</v>
      </c>
      <c r="C44" s="235" t="s">
        <v>203</v>
      </c>
      <c r="D44" s="235" t="s">
        <v>176</v>
      </c>
      <c r="E44" s="254" t="s">
        <v>210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s="247" customFormat="1" ht="20.45" customHeight="1" x14ac:dyDescent="0.2">
      <c r="A45" s="275">
        <v>45281</v>
      </c>
      <c r="B45" s="246" t="s">
        <v>2</v>
      </c>
      <c r="C45" s="246" t="s">
        <v>204</v>
      </c>
      <c r="D45" s="246" t="s">
        <v>239</v>
      </c>
      <c r="E45" s="252" t="s">
        <v>212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s="236" customFormat="1" ht="20.45" customHeight="1" x14ac:dyDescent="0.2">
      <c r="A46" s="392">
        <v>45281</v>
      </c>
      <c r="B46" s="393" t="s">
        <v>358</v>
      </c>
      <c r="C46" s="393" t="s">
        <v>208</v>
      </c>
      <c r="D46" s="393" t="s">
        <v>242</v>
      </c>
      <c r="E46" s="394" t="s">
        <v>210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s="240" customFormat="1" ht="20.45" customHeight="1" x14ac:dyDescent="0.2">
      <c r="A47" s="389">
        <v>45282</v>
      </c>
      <c r="B47" s="390" t="s">
        <v>359</v>
      </c>
      <c r="C47" s="390" t="s">
        <v>206</v>
      </c>
      <c r="D47" s="390" t="s">
        <v>243</v>
      </c>
      <c r="E47" s="391" t="s">
        <v>211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s="247" customFormat="1" ht="20.45" customHeight="1" x14ac:dyDescent="0.2">
      <c r="A48" s="275">
        <v>45282</v>
      </c>
      <c r="B48" s="246" t="s">
        <v>2</v>
      </c>
      <c r="C48" s="246" t="s">
        <v>204</v>
      </c>
      <c r="D48" s="246" t="s">
        <v>239</v>
      </c>
      <c r="E48" s="252" t="s">
        <v>212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s="236" customFormat="1" ht="20.45" customHeight="1" x14ac:dyDescent="0.2">
      <c r="A49" s="392">
        <v>45282</v>
      </c>
      <c r="B49" s="393" t="s">
        <v>358</v>
      </c>
      <c r="C49" s="393" t="s">
        <v>208</v>
      </c>
      <c r="D49" s="393" t="s">
        <v>244</v>
      </c>
      <c r="E49" s="394" t="s">
        <v>210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s="240" customFormat="1" ht="20.45" customHeight="1" x14ac:dyDescent="0.2">
      <c r="A50" s="276">
        <v>45299</v>
      </c>
      <c r="B50" s="239" t="s">
        <v>359</v>
      </c>
      <c r="C50" s="239" t="s">
        <v>207</v>
      </c>
      <c r="D50" s="239" t="s">
        <v>239</v>
      </c>
      <c r="E50" s="241" t="s">
        <v>210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s="240" customFormat="1" ht="20.45" customHeight="1" x14ac:dyDescent="0.2">
      <c r="A51" s="276">
        <v>45300</v>
      </c>
      <c r="B51" s="239" t="s">
        <v>359</v>
      </c>
      <c r="C51" s="239" t="s">
        <v>207</v>
      </c>
      <c r="D51" s="239" t="s">
        <v>239</v>
      </c>
      <c r="E51" s="241" t="s">
        <v>210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s="249" customFormat="1" ht="20.45" customHeight="1" x14ac:dyDescent="0.2">
      <c r="A52" s="273">
        <v>45300</v>
      </c>
      <c r="B52" s="248" t="s">
        <v>2</v>
      </c>
      <c r="C52" s="248" t="s">
        <v>202</v>
      </c>
      <c r="D52" s="248" t="s">
        <v>245</v>
      </c>
      <c r="E52" s="251" t="s">
        <v>210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s="242" customFormat="1" ht="20.45" customHeight="1" x14ac:dyDescent="0.2">
      <c r="A53" s="396">
        <v>45301</v>
      </c>
      <c r="B53" s="397" t="s">
        <v>358</v>
      </c>
      <c r="C53" s="397" t="s">
        <v>209</v>
      </c>
      <c r="D53" s="397" t="s">
        <v>178</v>
      </c>
      <c r="E53" s="398" t="s">
        <v>210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s="236" customFormat="1" ht="20.45" customHeight="1" x14ac:dyDescent="0.2">
      <c r="A54" s="392">
        <v>45301</v>
      </c>
      <c r="B54" s="393" t="s">
        <v>358</v>
      </c>
      <c r="C54" s="393" t="s">
        <v>208</v>
      </c>
      <c r="D54" s="393" t="s">
        <v>246</v>
      </c>
      <c r="E54" s="394" t="s">
        <v>210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s="240" customFormat="1" ht="20.45" customHeight="1" x14ac:dyDescent="0.2">
      <c r="A55" s="276">
        <v>45301</v>
      </c>
      <c r="B55" s="239" t="s">
        <v>359</v>
      </c>
      <c r="C55" s="239" t="s">
        <v>207</v>
      </c>
      <c r="D55" s="239" t="s">
        <v>247</v>
      </c>
      <c r="E55" s="241" t="s">
        <v>210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s="240" customFormat="1" ht="20.45" customHeight="1" x14ac:dyDescent="0.2">
      <c r="A56" s="389">
        <v>45301</v>
      </c>
      <c r="B56" s="390" t="s">
        <v>359</v>
      </c>
      <c r="C56" s="390" t="s">
        <v>206</v>
      </c>
      <c r="D56" s="390" t="s">
        <v>245</v>
      </c>
      <c r="E56" s="391" t="s">
        <v>211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s="244" customFormat="1" ht="20.45" customHeight="1" x14ac:dyDescent="0.2">
      <c r="A57" s="272">
        <v>45301</v>
      </c>
      <c r="B57" s="243" t="s">
        <v>359</v>
      </c>
      <c r="C57" s="243" t="s">
        <v>205</v>
      </c>
      <c r="D57" s="243" t="s">
        <v>245</v>
      </c>
      <c r="E57" s="245" t="s">
        <v>211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s="247" customFormat="1" ht="20.45" customHeight="1" x14ac:dyDescent="0.2">
      <c r="A58" s="275">
        <v>45301</v>
      </c>
      <c r="B58" s="246" t="s">
        <v>2</v>
      </c>
      <c r="C58" s="246" t="s">
        <v>204</v>
      </c>
      <c r="D58" s="246" t="s">
        <v>248</v>
      </c>
      <c r="E58" s="252" t="s">
        <v>212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s="253" customFormat="1" ht="20.45" customHeight="1" x14ac:dyDescent="0.2">
      <c r="A59" s="274">
        <v>45301</v>
      </c>
      <c r="B59" s="235" t="s">
        <v>2</v>
      </c>
      <c r="C59" s="235" t="s">
        <v>203</v>
      </c>
      <c r="D59" s="235" t="s">
        <v>179</v>
      </c>
      <c r="E59" s="254" t="s">
        <v>210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s="240" customFormat="1" ht="20.45" customHeight="1" x14ac:dyDescent="0.2">
      <c r="A60" s="276">
        <v>45302</v>
      </c>
      <c r="B60" s="239" t="s">
        <v>359</v>
      </c>
      <c r="C60" s="239" t="s">
        <v>207</v>
      </c>
      <c r="D60" s="239" t="s">
        <v>239</v>
      </c>
      <c r="E60" s="241" t="s">
        <v>210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s="238" customFormat="1" ht="20.45" customHeight="1" x14ac:dyDescent="0.2">
      <c r="A61" s="277">
        <v>45302</v>
      </c>
      <c r="B61" s="237" t="s">
        <v>2</v>
      </c>
      <c r="C61" s="237" t="s">
        <v>201</v>
      </c>
      <c r="D61" s="237" t="s">
        <v>352</v>
      </c>
      <c r="E61" s="250" t="s">
        <v>210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s="236" customFormat="1" ht="20.45" customHeight="1" x14ac:dyDescent="0.2">
      <c r="A62" s="271">
        <v>45302</v>
      </c>
      <c r="B62" s="280" t="s">
        <v>357</v>
      </c>
      <c r="C62" s="234" t="s">
        <v>200</v>
      </c>
      <c r="D62" s="234" t="s">
        <v>249</v>
      </c>
      <c r="E62" s="278" t="s">
        <v>175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s="240" customFormat="1" ht="20.45" customHeight="1" x14ac:dyDescent="0.2">
      <c r="A63" s="276">
        <v>45306</v>
      </c>
      <c r="B63" s="239" t="s">
        <v>359</v>
      </c>
      <c r="C63" s="239" t="s">
        <v>207</v>
      </c>
      <c r="D63" s="239" t="s">
        <v>245</v>
      </c>
      <c r="E63" s="241" t="s">
        <v>210</v>
      </c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s="238" customFormat="1" ht="20.45" customHeight="1" x14ac:dyDescent="0.2">
      <c r="A64" s="277">
        <v>45306</v>
      </c>
      <c r="B64" s="237" t="s">
        <v>2</v>
      </c>
      <c r="C64" s="237" t="s">
        <v>201</v>
      </c>
      <c r="D64" s="237" t="s">
        <v>250</v>
      </c>
      <c r="E64" s="250" t="s">
        <v>210</v>
      </c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s="238" customFormat="1" ht="20.45" customHeight="1" x14ac:dyDescent="0.2">
      <c r="A65" s="277">
        <v>45307</v>
      </c>
      <c r="B65" s="237" t="s">
        <v>2</v>
      </c>
      <c r="C65" s="237" t="s">
        <v>201</v>
      </c>
      <c r="D65" s="237" t="s">
        <v>250</v>
      </c>
      <c r="E65" s="250" t="s">
        <v>210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s="238" customFormat="1" ht="20.45" customHeight="1" x14ac:dyDescent="0.2">
      <c r="A66" s="277">
        <v>45308</v>
      </c>
      <c r="B66" s="237" t="s">
        <v>2</v>
      </c>
      <c r="C66" s="237" t="s">
        <v>201</v>
      </c>
      <c r="D66" s="237" t="s">
        <v>250</v>
      </c>
      <c r="E66" s="250" t="s">
        <v>210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s="238" customFormat="1" ht="20.45" customHeight="1" x14ac:dyDescent="0.2">
      <c r="A67" s="277">
        <v>45309</v>
      </c>
      <c r="B67" s="237" t="s">
        <v>2</v>
      </c>
      <c r="C67" s="237" t="s">
        <v>201</v>
      </c>
      <c r="D67" s="237" t="s">
        <v>250</v>
      </c>
      <c r="E67" s="250" t="s">
        <v>210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s="238" customFormat="1" ht="20.45" customHeight="1" x14ac:dyDescent="0.2">
      <c r="A68" s="277">
        <v>45310</v>
      </c>
      <c r="B68" s="237" t="s">
        <v>2</v>
      </c>
      <c r="C68" s="237" t="s">
        <v>201</v>
      </c>
      <c r="D68" s="237" t="s">
        <v>250</v>
      </c>
      <c r="E68" s="250" t="s">
        <v>210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s="236" customFormat="1" ht="20.45" customHeight="1" x14ac:dyDescent="0.2">
      <c r="A69" s="271">
        <v>45310</v>
      </c>
      <c r="B69" s="280" t="s">
        <v>357</v>
      </c>
      <c r="C69" s="234" t="s">
        <v>200</v>
      </c>
      <c r="D69" s="234" t="s">
        <v>251</v>
      </c>
      <c r="E69" s="278" t="s">
        <v>175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s="244" customFormat="1" ht="20.45" customHeight="1" x14ac:dyDescent="0.2">
      <c r="A70" s="272">
        <v>45317</v>
      </c>
      <c r="B70" s="243" t="s">
        <v>359</v>
      </c>
      <c r="C70" s="243" t="s">
        <v>205</v>
      </c>
      <c r="D70" s="243" t="s">
        <v>254</v>
      </c>
      <c r="E70" s="245" t="s">
        <v>211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s="236" customFormat="1" ht="20.45" customHeight="1" x14ac:dyDescent="0.2">
      <c r="A71" s="271">
        <v>45316</v>
      </c>
      <c r="B71" s="280" t="s">
        <v>357</v>
      </c>
      <c r="C71" s="234" t="s">
        <v>200</v>
      </c>
      <c r="D71" s="234" t="s">
        <v>255</v>
      </c>
      <c r="E71" s="278" t="s">
        <v>175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s="242" customFormat="1" ht="20.45" customHeight="1" x14ac:dyDescent="0.2">
      <c r="A72" s="396">
        <v>45317</v>
      </c>
      <c r="B72" s="397" t="s">
        <v>358</v>
      </c>
      <c r="C72" s="397" t="s">
        <v>209</v>
      </c>
      <c r="D72" s="397" t="s">
        <v>180</v>
      </c>
      <c r="E72" s="398" t="s">
        <v>210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s="242" customFormat="1" ht="20.45" customHeight="1" x14ac:dyDescent="0.2">
      <c r="A73" s="389">
        <v>45317</v>
      </c>
      <c r="B73" s="390" t="s">
        <v>359</v>
      </c>
      <c r="C73" s="390" t="s">
        <v>206</v>
      </c>
      <c r="D73" s="390" t="s">
        <v>253</v>
      </c>
      <c r="E73" s="391" t="s">
        <v>211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s="236" customFormat="1" ht="20.45" customHeight="1" x14ac:dyDescent="0.2">
      <c r="A74" s="392">
        <v>45317</v>
      </c>
      <c r="B74" s="393" t="s">
        <v>358</v>
      </c>
      <c r="C74" s="393" t="s">
        <v>208</v>
      </c>
      <c r="D74" s="393" t="s">
        <v>394</v>
      </c>
      <c r="E74" s="394" t="s">
        <v>210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s="244" customFormat="1" ht="20.45" customHeight="1" x14ac:dyDescent="0.2">
      <c r="A75" s="272">
        <v>45323</v>
      </c>
      <c r="B75" s="243" t="s">
        <v>359</v>
      </c>
      <c r="C75" s="243" t="s">
        <v>205</v>
      </c>
      <c r="D75" s="243" t="s">
        <v>354</v>
      </c>
      <c r="E75" s="245" t="s">
        <v>211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s="242" customFormat="1" ht="20.45" customHeight="1" x14ac:dyDescent="0.2">
      <c r="A76" s="276" t="s">
        <v>384</v>
      </c>
      <c r="B76" s="239" t="s">
        <v>359</v>
      </c>
      <c r="C76" s="239" t="s">
        <v>207</v>
      </c>
      <c r="D76" s="239" t="s">
        <v>252</v>
      </c>
      <c r="E76" s="241" t="s">
        <v>210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s="249" customFormat="1" ht="20.45" customHeight="1" x14ac:dyDescent="0.2">
      <c r="A77" s="273">
        <v>45324</v>
      </c>
      <c r="B77" s="248" t="s">
        <v>2</v>
      </c>
      <c r="C77" s="248" t="s">
        <v>202</v>
      </c>
      <c r="D77" s="248" t="s">
        <v>258</v>
      </c>
      <c r="E77" s="251" t="s">
        <v>210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s="249" customFormat="1" ht="20.45" customHeight="1" x14ac:dyDescent="0.2">
      <c r="A78" s="274">
        <v>45327</v>
      </c>
      <c r="B78" s="235" t="s">
        <v>2</v>
      </c>
      <c r="C78" s="235" t="s">
        <v>203</v>
      </c>
      <c r="D78" s="235" t="s">
        <v>407</v>
      </c>
      <c r="E78" s="254" t="s">
        <v>210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s="249" customFormat="1" ht="20.45" customHeight="1" x14ac:dyDescent="0.2">
      <c r="A79" s="275">
        <v>45327</v>
      </c>
      <c r="B79" s="246" t="s">
        <v>2</v>
      </c>
      <c r="C79" s="246" t="s">
        <v>204</v>
      </c>
      <c r="D79" s="246" t="s">
        <v>256</v>
      </c>
      <c r="E79" s="252" t="s">
        <v>212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s="249" customFormat="1" ht="20.45" customHeight="1" x14ac:dyDescent="0.2">
      <c r="A80" s="273">
        <v>45327</v>
      </c>
      <c r="B80" s="248" t="s">
        <v>2</v>
      </c>
      <c r="C80" s="248" t="s">
        <v>202</v>
      </c>
      <c r="D80" s="248" t="s">
        <v>252</v>
      </c>
      <c r="E80" s="251" t="s">
        <v>210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s="240" customFormat="1" ht="20.45" customHeight="1" x14ac:dyDescent="0.2">
      <c r="A81" s="276">
        <v>45328</v>
      </c>
      <c r="B81" s="239" t="s">
        <v>359</v>
      </c>
      <c r="C81" s="239" t="s">
        <v>207</v>
      </c>
      <c r="D81" s="239" t="s">
        <v>259</v>
      </c>
      <c r="E81" s="241" t="s">
        <v>210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s="240" customFormat="1" ht="20.45" customHeight="1" x14ac:dyDescent="0.2">
      <c r="A82" s="389">
        <v>45330</v>
      </c>
      <c r="B82" s="390" t="s">
        <v>359</v>
      </c>
      <c r="C82" s="390" t="s">
        <v>206</v>
      </c>
      <c r="D82" s="390" t="s">
        <v>257</v>
      </c>
      <c r="E82" s="391" t="s">
        <v>211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s="240" customFormat="1" ht="20.45" customHeight="1" x14ac:dyDescent="0.2">
      <c r="A83" s="276">
        <v>45330</v>
      </c>
      <c r="B83" s="239" t="s">
        <v>359</v>
      </c>
      <c r="C83" s="239" t="s">
        <v>207</v>
      </c>
      <c r="D83" s="239" t="s">
        <v>260</v>
      </c>
      <c r="E83" s="241" t="s">
        <v>210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s="238" customFormat="1" ht="20.45" customHeight="1" x14ac:dyDescent="0.2">
      <c r="A84" s="277">
        <v>45331</v>
      </c>
      <c r="B84" s="237" t="s">
        <v>2</v>
      </c>
      <c r="C84" s="237" t="s">
        <v>201</v>
      </c>
      <c r="D84" s="237" t="s">
        <v>252</v>
      </c>
      <c r="E84" s="250" t="s">
        <v>210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s="249" customFormat="1" ht="20.45" customHeight="1" x14ac:dyDescent="0.2">
      <c r="A85" s="273">
        <v>45334</v>
      </c>
      <c r="B85" s="248" t="s">
        <v>2</v>
      </c>
      <c r="C85" s="248" t="s">
        <v>202</v>
      </c>
      <c r="D85" s="248" t="s">
        <v>261</v>
      </c>
      <c r="E85" s="251" t="s">
        <v>210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s="253" customFormat="1" ht="20.45" customHeight="1" x14ac:dyDescent="0.2">
      <c r="A86" s="274">
        <v>45335</v>
      </c>
      <c r="B86" s="235" t="s">
        <v>2</v>
      </c>
      <c r="C86" s="235" t="s">
        <v>203</v>
      </c>
      <c r="D86" s="235" t="s">
        <v>156</v>
      </c>
      <c r="E86" s="254" t="s">
        <v>210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s="238" customFormat="1" ht="20.45" customHeight="1" x14ac:dyDescent="0.2">
      <c r="A87" s="277">
        <v>45336</v>
      </c>
      <c r="B87" s="237" t="s">
        <v>2</v>
      </c>
      <c r="C87" s="237" t="s">
        <v>201</v>
      </c>
      <c r="D87" s="237" t="s">
        <v>262</v>
      </c>
      <c r="E87" s="250" t="s">
        <v>210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s="253" customFormat="1" ht="20.45" customHeight="1" x14ac:dyDescent="0.2">
      <c r="A88" s="274">
        <v>45337</v>
      </c>
      <c r="B88" s="235" t="s">
        <v>2</v>
      </c>
      <c r="C88" s="235" t="s">
        <v>203</v>
      </c>
      <c r="D88" s="235" t="s">
        <v>181</v>
      </c>
      <c r="E88" s="254" t="s">
        <v>210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s="249" customFormat="1" ht="20.45" customHeight="1" x14ac:dyDescent="0.2">
      <c r="A89" s="273">
        <v>45337</v>
      </c>
      <c r="B89" s="248" t="s">
        <v>2</v>
      </c>
      <c r="C89" s="248" t="s">
        <v>202</v>
      </c>
      <c r="D89" s="248" t="s">
        <v>263</v>
      </c>
      <c r="E89" s="251" t="s">
        <v>210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s="238" customFormat="1" ht="20.45" customHeight="1" x14ac:dyDescent="0.2">
      <c r="A90" s="277">
        <v>45337</v>
      </c>
      <c r="B90" s="237" t="s">
        <v>2</v>
      </c>
      <c r="C90" s="237" t="s">
        <v>201</v>
      </c>
      <c r="D90" s="237" t="s">
        <v>264</v>
      </c>
      <c r="E90" s="250" t="s">
        <v>210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s="247" customFormat="1" ht="20.45" customHeight="1" x14ac:dyDescent="0.2">
      <c r="A91" s="275">
        <v>45337</v>
      </c>
      <c r="B91" s="246" t="s">
        <v>2</v>
      </c>
      <c r="C91" s="246" t="s">
        <v>204</v>
      </c>
      <c r="D91" s="246" t="s">
        <v>265</v>
      </c>
      <c r="E91" s="252" t="s">
        <v>212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240" customFormat="1" ht="20.45" customHeight="1" x14ac:dyDescent="0.2">
      <c r="A92" s="276">
        <v>45341</v>
      </c>
      <c r="B92" s="239" t="s">
        <v>359</v>
      </c>
      <c r="C92" s="239" t="s">
        <v>207</v>
      </c>
      <c r="D92" s="239" t="s">
        <v>266</v>
      </c>
      <c r="E92" s="241" t="s">
        <v>210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253" customFormat="1" ht="20.45" customHeight="1" x14ac:dyDescent="0.2">
      <c r="A93" s="274">
        <v>45341</v>
      </c>
      <c r="B93" s="235" t="s">
        <v>2</v>
      </c>
      <c r="C93" s="235" t="s">
        <v>203</v>
      </c>
      <c r="D93" s="235" t="s">
        <v>155</v>
      </c>
      <c r="E93" s="254" t="s">
        <v>210</v>
      </c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240" customFormat="1" ht="20.45" customHeight="1" x14ac:dyDescent="0.2">
      <c r="A94" s="389">
        <v>45342</v>
      </c>
      <c r="B94" s="390" t="s">
        <v>359</v>
      </c>
      <c r="C94" s="390" t="s">
        <v>206</v>
      </c>
      <c r="D94" s="390" t="s">
        <v>267</v>
      </c>
      <c r="E94" s="391" t="s">
        <v>211</v>
      </c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249" customFormat="1" ht="20.45" customHeight="1" x14ac:dyDescent="0.2">
      <c r="A95" s="273">
        <v>45355</v>
      </c>
      <c r="B95" s="248" t="s">
        <v>2</v>
      </c>
      <c r="C95" s="248" t="s">
        <v>202</v>
      </c>
      <c r="D95" s="248" t="s">
        <v>268</v>
      </c>
      <c r="E95" s="251" t="s">
        <v>210</v>
      </c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240" customFormat="1" ht="20.45" customHeight="1" x14ac:dyDescent="0.2">
      <c r="A96" s="389">
        <v>45356</v>
      </c>
      <c r="B96" s="390" t="s">
        <v>359</v>
      </c>
      <c r="C96" s="390" t="s">
        <v>206</v>
      </c>
      <c r="D96" s="390" t="s">
        <v>269</v>
      </c>
      <c r="E96" s="391" t="s">
        <v>211</v>
      </c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238" customFormat="1" ht="20.45" customHeight="1" x14ac:dyDescent="0.2">
      <c r="A97" s="277">
        <v>45356</v>
      </c>
      <c r="B97" s="237" t="s">
        <v>2</v>
      </c>
      <c r="C97" s="237" t="s">
        <v>201</v>
      </c>
      <c r="D97" s="237" t="s">
        <v>270</v>
      </c>
      <c r="E97" s="250" t="s">
        <v>210</v>
      </c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s="249" customFormat="1" ht="20.45" customHeight="1" x14ac:dyDescent="0.2">
      <c r="A98" s="273">
        <v>45356</v>
      </c>
      <c r="B98" s="248" t="s">
        <v>2</v>
      </c>
      <c r="C98" s="248" t="s">
        <v>202</v>
      </c>
      <c r="D98" s="248" t="s">
        <v>271</v>
      </c>
      <c r="E98" s="251" t="s">
        <v>210</v>
      </c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 s="249" customFormat="1" ht="20.45" customHeight="1" x14ac:dyDescent="0.2">
      <c r="A99" s="273">
        <v>45357</v>
      </c>
      <c r="B99" s="248" t="s">
        <v>2</v>
      </c>
      <c r="C99" s="248" t="s">
        <v>202</v>
      </c>
      <c r="D99" s="248" t="s">
        <v>268</v>
      </c>
      <c r="E99" s="251" t="s">
        <v>210</v>
      </c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 s="240" customFormat="1" ht="20.45" customHeight="1" x14ac:dyDescent="0.2">
      <c r="A100" s="276">
        <v>45362</v>
      </c>
      <c r="B100" s="239" t="s">
        <v>359</v>
      </c>
      <c r="C100" s="239" t="s">
        <v>207</v>
      </c>
      <c r="D100" s="239" t="s">
        <v>268</v>
      </c>
      <c r="E100" s="241" t="s">
        <v>210</v>
      </c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 s="253" customFormat="1" ht="20.45" customHeight="1" x14ac:dyDescent="0.2">
      <c r="A101" s="274">
        <v>45362</v>
      </c>
      <c r="B101" s="235" t="s">
        <v>2</v>
      </c>
      <c r="C101" s="235" t="s">
        <v>203</v>
      </c>
      <c r="D101" s="235" t="s">
        <v>153</v>
      </c>
      <c r="E101" s="254" t="s">
        <v>210</v>
      </c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1:20" s="240" customFormat="1" ht="20.45" customHeight="1" x14ac:dyDescent="0.2">
      <c r="A102" s="276">
        <v>45363</v>
      </c>
      <c r="B102" s="239" t="s">
        <v>359</v>
      </c>
      <c r="C102" s="239" t="s">
        <v>207</v>
      </c>
      <c r="D102" s="239" t="s">
        <v>268</v>
      </c>
      <c r="E102" s="241" t="s">
        <v>210</v>
      </c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1:20" s="253" customFormat="1" ht="20.45" customHeight="1" x14ac:dyDescent="0.2">
      <c r="A103" s="274">
        <v>45363</v>
      </c>
      <c r="B103" s="235" t="s">
        <v>2</v>
      </c>
      <c r="C103" s="235" t="s">
        <v>203</v>
      </c>
      <c r="D103" s="235" t="s">
        <v>109</v>
      </c>
      <c r="E103" s="254" t="s">
        <v>210</v>
      </c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1:20" s="240" customFormat="1" ht="20.45" customHeight="1" x14ac:dyDescent="0.2">
      <c r="A104" s="276">
        <v>45364</v>
      </c>
      <c r="B104" s="239" t="s">
        <v>359</v>
      </c>
      <c r="C104" s="239" t="s">
        <v>207</v>
      </c>
      <c r="D104" s="239" t="s">
        <v>268</v>
      </c>
      <c r="E104" s="241" t="s">
        <v>210</v>
      </c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1:20" s="253" customFormat="1" ht="20.45" customHeight="1" x14ac:dyDescent="0.2">
      <c r="A105" s="274">
        <v>45364</v>
      </c>
      <c r="B105" s="235" t="s">
        <v>2</v>
      </c>
      <c r="C105" s="235" t="s">
        <v>203</v>
      </c>
      <c r="D105" s="235" t="s">
        <v>109</v>
      </c>
      <c r="E105" s="254" t="s">
        <v>210</v>
      </c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1:20" s="240" customFormat="1" ht="20.45" customHeight="1" x14ac:dyDescent="0.2">
      <c r="A106" s="276">
        <v>45365</v>
      </c>
      <c r="B106" s="239" t="s">
        <v>359</v>
      </c>
      <c r="C106" s="239" t="s">
        <v>207</v>
      </c>
      <c r="D106" s="239" t="s">
        <v>268</v>
      </c>
      <c r="E106" s="241" t="s">
        <v>210</v>
      </c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1:20" s="253" customFormat="1" ht="20.45" customHeight="1" x14ac:dyDescent="0.2">
      <c r="A107" s="274">
        <v>45365</v>
      </c>
      <c r="B107" s="235" t="s">
        <v>2</v>
      </c>
      <c r="C107" s="235" t="s">
        <v>203</v>
      </c>
      <c r="D107" s="235" t="s">
        <v>109</v>
      </c>
      <c r="E107" s="254" t="s">
        <v>210</v>
      </c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1:20" s="240" customFormat="1" ht="20.45" customHeight="1" x14ac:dyDescent="0.2">
      <c r="A108" s="276">
        <v>45366</v>
      </c>
      <c r="B108" s="239" t="s">
        <v>359</v>
      </c>
      <c r="C108" s="239" t="s">
        <v>207</v>
      </c>
      <c r="D108" s="239" t="s">
        <v>268</v>
      </c>
      <c r="E108" s="241" t="s">
        <v>210</v>
      </c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1:20" s="240" customFormat="1" ht="20.45" customHeight="1" x14ac:dyDescent="0.2">
      <c r="A109" s="389">
        <v>45369</v>
      </c>
      <c r="B109" s="390" t="s">
        <v>359</v>
      </c>
      <c r="C109" s="390" t="s">
        <v>206</v>
      </c>
      <c r="D109" s="390" t="s">
        <v>268</v>
      </c>
      <c r="E109" s="391" t="s">
        <v>211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1:20" s="238" customFormat="1" ht="20.45" customHeight="1" x14ac:dyDescent="0.2">
      <c r="A110" s="277">
        <v>45369</v>
      </c>
      <c r="B110" s="237" t="s">
        <v>2</v>
      </c>
      <c r="C110" s="237" t="s">
        <v>201</v>
      </c>
      <c r="D110" s="237" t="s">
        <v>268</v>
      </c>
      <c r="E110" s="250" t="s">
        <v>210</v>
      </c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1:20" s="244" customFormat="1" ht="20.45" customHeight="1" x14ac:dyDescent="0.2">
      <c r="A111" s="272">
        <v>45370</v>
      </c>
      <c r="B111" s="243" t="s">
        <v>359</v>
      </c>
      <c r="C111" s="243" t="s">
        <v>205</v>
      </c>
      <c r="D111" s="243" t="s">
        <v>272</v>
      </c>
      <c r="E111" s="245" t="s">
        <v>211</v>
      </c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1:20" s="240" customFormat="1" ht="20.45" customHeight="1" x14ac:dyDescent="0.2">
      <c r="A112" s="389">
        <v>45370</v>
      </c>
      <c r="B112" s="390" t="s">
        <v>359</v>
      </c>
      <c r="C112" s="390" t="s">
        <v>206</v>
      </c>
      <c r="D112" s="390" t="s">
        <v>273</v>
      </c>
      <c r="E112" s="391" t="s">
        <v>211</v>
      </c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1:20" s="238" customFormat="1" ht="20.45" customHeight="1" x14ac:dyDescent="0.2">
      <c r="A113" s="277">
        <v>45370</v>
      </c>
      <c r="B113" s="237" t="s">
        <v>2</v>
      </c>
      <c r="C113" s="237" t="s">
        <v>201</v>
      </c>
      <c r="D113" s="237" t="s">
        <v>268</v>
      </c>
      <c r="E113" s="250" t="s">
        <v>210</v>
      </c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1:20" s="240" customFormat="1" ht="20.45" customHeight="1" x14ac:dyDescent="0.2">
      <c r="A114" s="389">
        <v>45371</v>
      </c>
      <c r="B114" s="390" t="s">
        <v>359</v>
      </c>
      <c r="C114" s="390" t="s">
        <v>206</v>
      </c>
      <c r="D114" s="390" t="s">
        <v>268</v>
      </c>
      <c r="E114" s="391" t="s">
        <v>211</v>
      </c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1:20" s="238" customFormat="1" ht="20.45" customHeight="1" x14ac:dyDescent="0.2">
      <c r="A115" s="277">
        <v>45371</v>
      </c>
      <c r="B115" s="237" t="s">
        <v>2</v>
      </c>
      <c r="C115" s="237" t="s">
        <v>201</v>
      </c>
      <c r="D115" s="237" t="s">
        <v>268</v>
      </c>
      <c r="E115" s="250" t="s">
        <v>210</v>
      </c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1:20" s="240" customFormat="1" ht="20.45" customHeight="1" x14ac:dyDescent="0.2">
      <c r="A116" s="389">
        <v>45372</v>
      </c>
      <c r="B116" s="390" t="s">
        <v>359</v>
      </c>
      <c r="C116" s="390" t="s">
        <v>206</v>
      </c>
      <c r="D116" s="390" t="s">
        <v>268</v>
      </c>
      <c r="E116" s="391" t="s">
        <v>211</v>
      </c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1:20" s="238" customFormat="1" ht="20.45" customHeight="1" x14ac:dyDescent="0.2">
      <c r="A117" s="277">
        <v>45372</v>
      </c>
      <c r="B117" s="237" t="s">
        <v>2</v>
      </c>
      <c r="C117" s="237" t="s">
        <v>201</v>
      </c>
      <c r="D117" s="237" t="s">
        <v>274</v>
      </c>
      <c r="E117" s="250" t="s">
        <v>210</v>
      </c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1:20" s="249" customFormat="1" ht="20.45" customHeight="1" x14ac:dyDescent="0.2">
      <c r="A118" s="273">
        <v>45372</v>
      </c>
      <c r="B118" s="248" t="s">
        <v>2</v>
      </c>
      <c r="C118" s="248" t="s">
        <v>202</v>
      </c>
      <c r="D118" s="248" t="s">
        <v>275</v>
      </c>
      <c r="E118" s="251" t="s">
        <v>210</v>
      </c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1:20" s="247" customFormat="1" ht="20.45" customHeight="1" x14ac:dyDescent="0.2">
      <c r="A119" s="275">
        <v>45372</v>
      </c>
      <c r="B119" s="246" t="s">
        <v>2</v>
      </c>
      <c r="C119" s="246" t="s">
        <v>204</v>
      </c>
      <c r="D119" s="246" t="s">
        <v>276</v>
      </c>
      <c r="E119" s="252" t="s">
        <v>212</v>
      </c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1:20" s="242" customFormat="1" ht="20.45" customHeight="1" x14ac:dyDescent="0.2">
      <c r="A120" s="396">
        <v>45372</v>
      </c>
      <c r="B120" s="397" t="s">
        <v>358</v>
      </c>
      <c r="C120" s="397" t="s">
        <v>209</v>
      </c>
      <c r="D120" s="397" t="s">
        <v>162</v>
      </c>
      <c r="E120" s="398" t="s">
        <v>210</v>
      </c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1:20" s="238" customFormat="1" ht="20.45" customHeight="1" x14ac:dyDescent="0.2">
      <c r="A121" s="277">
        <v>45373</v>
      </c>
      <c r="B121" s="237" t="s">
        <v>2</v>
      </c>
      <c r="C121" s="237" t="s">
        <v>201</v>
      </c>
      <c r="D121" s="237" t="s">
        <v>268</v>
      </c>
      <c r="E121" s="250" t="s">
        <v>210</v>
      </c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1:20" s="238" customFormat="1" ht="20.45" customHeight="1" x14ac:dyDescent="0.2">
      <c r="A122" s="277">
        <v>45374</v>
      </c>
      <c r="B122" s="237" t="s">
        <v>2</v>
      </c>
      <c r="C122" s="237" t="s">
        <v>201</v>
      </c>
      <c r="D122" s="237" t="s">
        <v>268</v>
      </c>
      <c r="E122" s="250" t="s">
        <v>210</v>
      </c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1:20" s="244" customFormat="1" ht="20.45" customHeight="1" x14ac:dyDescent="0.2">
      <c r="A123" s="272">
        <v>45379</v>
      </c>
      <c r="B123" s="243" t="s">
        <v>359</v>
      </c>
      <c r="C123" s="243" t="s">
        <v>205</v>
      </c>
      <c r="D123" s="243" t="s">
        <v>278</v>
      </c>
      <c r="E123" s="245" t="s">
        <v>211</v>
      </c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1:20" s="242" customFormat="1" ht="20.45" customHeight="1" x14ac:dyDescent="0.2">
      <c r="A124" s="396">
        <v>45379</v>
      </c>
      <c r="B124" s="397" t="s">
        <v>358</v>
      </c>
      <c r="C124" s="397" t="s">
        <v>209</v>
      </c>
      <c r="D124" s="397" t="s">
        <v>163</v>
      </c>
      <c r="E124" s="398" t="s">
        <v>210</v>
      </c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1:20" s="247" customFormat="1" ht="20.45" customHeight="1" x14ac:dyDescent="0.2">
      <c r="A125" s="275">
        <v>45384</v>
      </c>
      <c r="B125" s="246" t="s">
        <v>2</v>
      </c>
      <c r="C125" s="246" t="s">
        <v>204</v>
      </c>
      <c r="D125" s="246" t="s">
        <v>280</v>
      </c>
      <c r="E125" s="252" t="s">
        <v>212</v>
      </c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</row>
    <row r="126" spans="1:20" s="249" customFormat="1" ht="20.45" customHeight="1" x14ac:dyDescent="0.2">
      <c r="A126" s="273">
        <v>45384</v>
      </c>
      <c r="B126" s="248" t="s">
        <v>2</v>
      </c>
      <c r="C126" s="248" t="s">
        <v>202</v>
      </c>
      <c r="D126" s="248" t="s">
        <v>281</v>
      </c>
      <c r="E126" s="251" t="s">
        <v>210</v>
      </c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</row>
    <row r="127" spans="1:20" s="238" customFormat="1" ht="20.45" customHeight="1" x14ac:dyDescent="0.2">
      <c r="A127" s="277">
        <v>45385</v>
      </c>
      <c r="B127" s="237" t="s">
        <v>2</v>
      </c>
      <c r="C127" s="237" t="s">
        <v>201</v>
      </c>
      <c r="D127" s="237" t="s">
        <v>282</v>
      </c>
      <c r="E127" s="250" t="s">
        <v>210</v>
      </c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</row>
    <row r="128" spans="1:20" s="253" customFormat="1" ht="20.45" customHeight="1" x14ac:dyDescent="0.2">
      <c r="A128" s="274">
        <v>45386</v>
      </c>
      <c r="B128" s="235" t="s">
        <v>2</v>
      </c>
      <c r="C128" s="235" t="s">
        <v>203</v>
      </c>
      <c r="D128" s="235" t="s">
        <v>158</v>
      </c>
      <c r="E128" s="254" t="s">
        <v>210</v>
      </c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</row>
    <row r="129" spans="1:20" s="253" customFormat="1" ht="20.45" customHeight="1" x14ac:dyDescent="0.2">
      <c r="A129" s="276">
        <v>45387</v>
      </c>
      <c r="B129" s="239" t="s">
        <v>359</v>
      </c>
      <c r="C129" s="239" t="s">
        <v>207</v>
      </c>
      <c r="D129" s="239" t="s">
        <v>279</v>
      </c>
      <c r="E129" s="241" t="s">
        <v>210</v>
      </c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</row>
    <row r="130" spans="1:20" s="242" customFormat="1" ht="20.45" customHeight="1" x14ac:dyDescent="0.2">
      <c r="A130" s="396">
        <v>45391</v>
      </c>
      <c r="B130" s="397" t="s">
        <v>358</v>
      </c>
      <c r="C130" s="397" t="s">
        <v>209</v>
      </c>
      <c r="D130" s="397" t="s">
        <v>164</v>
      </c>
      <c r="E130" s="398" t="s">
        <v>210</v>
      </c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</row>
    <row r="131" spans="1:20" s="247" customFormat="1" ht="20.45" customHeight="1" x14ac:dyDescent="0.2">
      <c r="A131" s="275">
        <v>45392</v>
      </c>
      <c r="B131" s="246" t="s">
        <v>2</v>
      </c>
      <c r="C131" s="246" t="s">
        <v>204</v>
      </c>
      <c r="D131" s="246" t="s">
        <v>284</v>
      </c>
      <c r="E131" s="252" t="s">
        <v>212</v>
      </c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</row>
    <row r="132" spans="1:20" s="240" customFormat="1" ht="20.45" customHeight="1" x14ac:dyDescent="0.2">
      <c r="A132" s="276">
        <v>45393</v>
      </c>
      <c r="B132" s="239" t="s">
        <v>359</v>
      </c>
      <c r="C132" s="239" t="s">
        <v>207</v>
      </c>
      <c r="D132" s="239" t="s">
        <v>285</v>
      </c>
      <c r="E132" s="241" t="s">
        <v>210</v>
      </c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</row>
    <row r="133" spans="1:20" s="240" customFormat="1" ht="20.45" customHeight="1" x14ac:dyDescent="0.2">
      <c r="A133" s="273">
        <v>45393</v>
      </c>
      <c r="B133" s="248" t="s">
        <v>2</v>
      </c>
      <c r="C133" s="248" t="s">
        <v>202</v>
      </c>
      <c r="D133" s="248" t="s">
        <v>293</v>
      </c>
      <c r="E133" s="251" t="s">
        <v>210</v>
      </c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</row>
    <row r="134" spans="1:20" s="240" customFormat="1" ht="20.45" customHeight="1" x14ac:dyDescent="0.2">
      <c r="A134" s="389">
        <v>45393</v>
      </c>
      <c r="B134" s="390" t="s">
        <v>359</v>
      </c>
      <c r="C134" s="390" t="s">
        <v>206</v>
      </c>
      <c r="D134" s="390" t="s">
        <v>360</v>
      </c>
      <c r="E134" s="391" t="s">
        <v>211</v>
      </c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</row>
    <row r="135" spans="1:20" s="253" customFormat="1" ht="20.45" customHeight="1" x14ac:dyDescent="0.2">
      <c r="A135" s="274">
        <v>45393</v>
      </c>
      <c r="B135" s="235" t="s">
        <v>2</v>
      </c>
      <c r="C135" s="235" t="s">
        <v>203</v>
      </c>
      <c r="D135" s="235" t="s">
        <v>171</v>
      </c>
      <c r="E135" s="254" t="s">
        <v>210</v>
      </c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</row>
    <row r="136" spans="1:20" s="242" customFormat="1" ht="20.45" customHeight="1" x14ac:dyDescent="0.2">
      <c r="A136" s="396">
        <v>45393</v>
      </c>
      <c r="B136" s="397" t="s">
        <v>358</v>
      </c>
      <c r="C136" s="397" t="s">
        <v>209</v>
      </c>
      <c r="D136" s="397" t="s">
        <v>116</v>
      </c>
      <c r="E136" s="398" t="s">
        <v>210</v>
      </c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</row>
    <row r="137" spans="1:20" s="242" customFormat="1" ht="20.45" customHeight="1" x14ac:dyDescent="0.2">
      <c r="A137" s="396">
        <v>45394</v>
      </c>
      <c r="B137" s="397" t="s">
        <v>358</v>
      </c>
      <c r="C137" s="397" t="s">
        <v>209</v>
      </c>
      <c r="D137" s="397" t="s">
        <v>116</v>
      </c>
      <c r="E137" s="398" t="s">
        <v>210</v>
      </c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</row>
    <row r="138" spans="1:20" s="242" customFormat="1" ht="20.45" customHeight="1" x14ac:dyDescent="0.2">
      <c r="A138" s="277">
        <v>45397</v>
      </c>
      <c r="B138" s="237" t="s">
        <v>2</v>
      </c>
      <c r="C138" s="237" t="s">
        <v>201</v>
      </c>
      <c r="D138" s="237" t="s">
        <v>283</v>
      </c>
      <c r="E138" s="250" t="s">
        <v>210</v>
      </c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</row>
    <row r="139" spans="1:20" s="242" customFormat="1" ht="20.45" customHeight="1" x14ac:dyDescent="0.2">
      <c r="A139" s="389">
        <v>45397</v>
      </c>
      <c r="B139" s="390" t="s">
        <v>359</v>
      </c>
      <c r="C139" s="390" t="s">
        <v>206</v>
      </c>
      <c r="D139" s="390" t="s">
        <v>277</v>
      </c>
      <c r="E139" s="391" t="s">
        <v>211</v>
      </c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</row>
    <row r="140" spans="1:20" s="238" customFormat="1" ht="20.45" customHeight="1" x14ac:dyDescent="0.2">
      <c r="A140" s="277">
        <v>45397</v>
      </c>
      <c r="B140" s="237" t="s">
        <v>2</v>
      </c>
      <c r="C140" s="237" t="s">
        <v>201</v>
      </c>
      <c r="D140" s="237" t="s">
        <v>286</v>
      </c>
      <c r="E140" s="250" t="s">
        <v>210</v>
      </c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</row>
    <row r="141" spans="1:20" s="253" customFormat="1" ht="20.45" customHeight="1" x14ac:dyDescent="0.2">
      <c r="A141" s="274">
        <v>45397</v>
      </c>
      <c r="B141" s="235" t="s">
        <v>2</v>
      </c>
      <c r="C141" s="235" t="s">
        <v>203</v>
      </c>
      <c r="D141" s="235" t="s">
        <v>182</v>
      </c>
      <c r="E141" s="254" t="s">
        <v>210</v>
      </c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</row>
    <row r="142" spans="1:20" s="247" customFormat="1" ht="20.45" customHeight="1" x14ac:dyDescent="0.2">
      <c r="A142" s="275">
        <v>45397</v>
      </c>
      <c r="B142" s="246" t="s">
        <v>2</v>
      </c>
      <c r="C142" s="246" t="s">
        <v>204</v>
      </c>
      <c r="D142" s="246" t="s">
        <v>287</v>
      </c>
      <c r="E142" s="252" t="s">
        <v>212</v>
      </c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</row>
    <row r="143" spans="1:20" s="249" customFormat="1" ht="20.45" customHeight="1" x14ac:dyDescent="0.2">
      <c r="A143" s="273">
        <v>45397</v>
      </c>
      <c r="B143" s="248" t="s">
        <v>2</v>
      </c>
      <c r="C143" s="248" t="s">
        <v>202</v>
      </c>
      <c r="D143" s="248" t="s">
        <v>287</v>
      </c>
      <c r="E143" s="251" t="s">
        <v>210</v>
      </c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</row>
    <row r="144" spans="1:20" s="247" customFormat="1" ht="20.45" customHeight="1" x14ac:dyDescent="0.2">
      <c r="A144" s="275">
        <v>45398</v>
      </c>
      <c r="B144" s="246" t="s">
        <v>2</v>
      </c>
      <c r="C144" s="246" t="s">
        <v>204</v>
      </c>
      <c r="D144" s="246" t="s">
        <v>288</v>
      </c>
      <c r="E144" s="252" t="s">
        <v>212</v>
      </c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</row>
    <row r="145" spans="1:20" s="249" customFormat="1" ht="20.45" customHeight="1" x14ac:dyDescent="0.2">
      <c r="A145" s="273">
        <v>45398</v>
      </c>
      <c r="B145" s="248" t="s">
        <v>2</v>
      </c>
      <c r="C145" s="248" t="s">
        <v>202</v>
      </c>
      <c r="D145" s="248" t="s">
        <v>287</v>
      </c>
      <c r="E145" s="251" t="s">
        <v>210</v>
      </c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</row>
    <row r="146" spans="1:20" s="247" customFormat="1" ht="20.45" customHeight="1" x14ac:dyDescent="0.2">
      <c r="A146" s="275">
        <v>45399</v>
      </c>
      <c r="B146" s="246" t="s">
        <v>2</v>
      </c>
      <c r="C146" s="246" t="s">
        <v>204</v>
      </c>
      <c r="D146" s="246" t="s">
        <v>289</v>
      </c>
      <c r="E146" s="252" t="s">
        <v>212</v>
      </c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</row>
    <row r="147" spans="1:20" s="249" customFormat="1" ht="20.45" customHeight="1" x14ac:dyDescent="0.2">
      <c r="A147" s="273">
        <v>45399</v>
      </c>
      <c r="B147" s="248" t="s">
        <v>2</v>
      </c>
      <c r="C147" s="248" t="s">
        <v>202</v>
      </c>
      <c r="D147" s="248" t="s">
        <v>290</v>
      </c>
      <c r="E147" s="251" t="s">
        <v>210</v>
      </c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</row>
    <row r="148" spans="1:20" s="247" customFormat="1" ht="20.45" customHeight="1" x14ac:dyDescent="0.2">
      <c r="A148" s="275">
        <v>45400</v>
      </c>
      <c r="B148" s="246" t="s">
        <v>2</v>
      </c>
      <c r="C148" s="246" t="s">
        <v>204</v>
      </c>
      <c r="D148" s="246" t="s">
        <v>289</v>
      </c>
      <c r="E148" s="252" t="s">
        <v>212</v>
      </c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</row>
    <row r="149" spans="1:20" s="249" customFormat="1" ht="20.45" customHeight="1" x14ac:dyDescent="0.2">
      <c r="A149" s="273">
        <v>45400</v>
      </c>
      <c r="B149" s="248" t="s">
        <v>2</v>
      </c>
      <c r="C149" s="248" t="s">
        <v>202</v>
      </c>
      <c r="D149" s="248" t="s">
        <v>287</v>
      </c>
      <c r="E149" s="251" t="s">
        <v>210</v>
      </c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</row>
    <row r="150" spans="1:20" s="247" customFormat="1" ht="20.45" customHeight="1" x14ac:dyDescent="0.2">
      <c r="A150" s="275">
        <v>45401</v>
      </c>
      <c r="B150" s="246" t="s">
        <v>2</v>
      </c>
      <c r="C150" s="246" t="s">
        <v>204</v>
      </c>
      <c r="D150" s="246" t="s">
        <v>290</v>
      </c>
      <c r="E150" s="252" t="s">
        <v>212</v>
      </c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s="249" customFormat="1" ht="20.45" customHeight="1" x14ac:dyDescent="0.2">
      <c r="A151" s="273">
        <v>45401</v>
      </c>
      <c r="B151" s="248" t="s">
        <v>2</v>
      </c>
      <c r="C151" s="248" t="s">
        <v>202</v>
      </c>
      <c r="D151" s="248" t="s">
        <v>288</v>
      </c>
      <c r="E151" s="251" t="s">
        <v>210</v>
      </c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s="242" customFormat="1" ht="20.45" customHeight="1" x14ac:dyDescent="0.2">
      <c r="A152" s="396">
        <v>45401</v>
      </c>
      <c r="B152" s="397" t="s">
        <v>358</v>
      </c>
      <c r="C152" s="397" t="s">
        <v>209</v>
      </c>
      <c r="D152" s="397" t="s">
        <v>116</v>
      </c>
      <c r="E152" s="398" t="s">
        <v>210</v>
      </c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</row>
    <row r="153" spans="1:20" s="249" customFormat="1" ht="20.45" customHeight="1" x14ac:dyDescent="0.2">
      <c r="A153" s="273">
        <v>45402</v>
      </c>
      <c r="B153" s="248" t="s">
        <v>2</v>
      </c>
      <c r="C153" s="248" t="s">
        <v>202</v>
      </c>
      <c r="D153" s="248" t="s">
        <v>291</v>
      </c>
      <c r="E153" s="251" t="s">
        <v>210</v>
      </c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</row>
    <row r="154" spans="1:20" s="249" customFormat="1" ht="20.45" customHeight="1" x14ac:dyDescent="0.2">
      <c r="A154" s="273">
        <v>45418</v>
      </c>
      <c r="B154" s="248" t="s">
        <v>2</v>
      </c>
      <c r="C154" s="248" t="s">
        <v>202</v>
      </c>
      <c r="D154" s="248" t="s">
        <v>277</v>
      </c>
      <c r="E154" s="251" t="s">
        <v>210</v>
      </c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</row>
    <row r="155" spans="1:20" s="253" customFormat="1" ht="20.45" customHeight="1" x14ac:dyDescent="0.2">
      <c r="A155" s="274">
        <v>45418</v>
      </c>
      <c r="B155" s="235" t="s">
        <v>2</v>
      </c>
      <c r="C155" s="235" t="s">
        <v>203</v>
      </c>
      <c r="D155" s="235" t="s">
        <v>86</v>
      </c>
      <c r="E155" s="254" t="s">
        <v>210</v>
      </c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</row>
    <row r="156" spans="1:20" s="240" customFormat="1" ht="20.45" customHeight="1" x14ac:dyDescent="0.2">
      <c r="A156" s="389">
        <v>45419</v>
      </c>
      <c r="B156" s="390" t="s">
        <v>359</v>
      </c>
      <c r="C156" s="390" t="s">
        <v>206</v>
      </c>
      <c r="D156" s="390" t="s">
        <v>361</v>
      </c>
      <c r="E156" s="391" t="s">
        <v>211</v>
      </c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</row>
    <row r="157" spans="1:20" s="240" customFormat="1" ht="20.45" customHeight="1" x14ac:dyDescent="0.2">
      <c r="A157" s="276">
        <v>45419</v>
      </c>
      <c r="B157" s="239" t="s">
        <v>359</v>
      </c>
      <c r="C157" s="239" t="s">
        <v>207</v>
      </c>
      <c r="D157" s="239" t="s">
        <v>292</v>
      </c>
      <c r="E157" s="241" t="s">
        <v>210</v>
      </c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</row>
    <row r="158" spans="1:20" s="240" customFormat="1" ht="20.45" customHeight="1" x14ac:dyDescent="0.2">
      <c r="A158" s="276">
        <v>45422</v>
      </c>
      <c r="B158" s="239" t="s">
        <v>359</v>
      </c>
      <c r="C158" s="239" t="s">
        <v>207</v>
      </c>
      <c r="D158" s="239" t="s">
        <v>294</v>
      </c>
      <c r="E158" s="241" t="s">
        <v>210</v>
      </c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</row>
    <row r="159" spans="1:20" s="240" customFormat="1" ht="20.45" customHeight="1" x14ac:dyDescent="0.2">
      <c r="A159" s="389">
        <v>45422</v>
      </c>
      <c r="B159" s="390" t="s">
        <v>359</v>
      </c>
      <c r="C159" s="390" t="s">
        <v>206</v>
      </c>
      <c r="D159" s="390" t="s">
        <v>363</v>
      </c>
      <c r="E159" s="391" t="s">
        <v>211</v>
      </c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</row>
    <row r="160" spans="1:20" s="238" customFormat="1" ht="20.45" customHeight="1" x14ac:dyDescent="0.2">
      <c r="A160" s="277">
        <v>45422</v>
      </c>
      <c r="B160" s="237" t="s">
        <v>2</v>
      </c>
      <c r="C160" s="237" t="s">
        <v>201</v>
      </c>
      <c r="D160" s="237" t="s">
        <v>295</v>
      </c>
      <c r="E160" s="250" t="s">
        <v>210</v>
      </c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</row>
    <row r="161" spans="1:20" s="249" customFormat="1" ht="20.45" customHeight="1" x14ac:dyDescent="0.2">
      <c r="A161" s="273">
        <v>45422</v>
      </c>
      <c r="B161" s="248" t="s">
        <v>2</v>
      </c>
      <c r="C161" s="248" t="s">
        <v>202</v>
      </c>
      <c r="D161" s="248" t="s">
        <v>296</v>
      </c>
      <c r="E161" s="251" t="s">
        <v>210</v>
      </c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</row>
    <row r="162" spans="1:20" s="238" customFormat="1" ht="20.45" customHeight="1" x14ac:dyDescent="0.2">
      <c r="A162" s="277">
        <v>45425</v>
      </c>
      <c r="B162" s="237" t="s">
        <v>2</v>
      </c>
      <c r="C162" s="237" t="s">
        <v>201</v>
      </c>
      <c r="D162" s="237" t="s">
        <v>297</v>
      </c>
      <c r="E162" s="250" t="s">
        <v>210</v>
      </c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</row>
    <row r="163" spans="1:20" s="247" customFormat="1" ht="20.45" customHeight="1" x14ac:dyDescent="0.2">
      <c r="A163" s="275">
        <v>45426</v>
      </c>
      <c r="B163" s="246" t="s">
        <v>2</v>
      </c>
      <c r="C163" s="246" t="s">
        <v>204</v>
      </c>
      <c r="D163" s="246" t="s">
        <v>298</v>
      </c>
      <c r="E163" s="252" t="s">
        <v>212</v>
      </c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</row>
    <row r="164" spans="1:20" s="238" customFormat="1" ht="20.45" customHeight="1" x14ac:dyDescent="0.2">
      <c r="A164" s="277">
        <v>45426</v>
      </c>
      <c r="B164" s="237" t="s">
        <v>2</v>
      </c>
      <c r="C164" s="237" t="s">
        <v>201</v>
      </c>
      <c r="D164" s="237" t="s">
        <v>299</v>
      </c>
      <c r="E164" s="250" t="s">
        <v>210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</row>
    <row r="165" spans="1:20" s="238" customFormat="1" ht="20.45" customHeight="1" x14ac:dyDescent="0.2">
      <c r="A165" s="389">
        <v>45426</v>
      </c>
      <c r="B165" s="390" t="s">
        <v>359</v>
      </c>
      <c r="C165" s="390" t="s">
        <v>206</v>
      </c>
      <c r="D165" s="390" t="s">
        <v>379</v>
      </c>
      <c r="E165" s="391" t="s">
        <v>211</v>
      </c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</row>
    <row r="166" spans="1:20" s="238" customFormat="1" ht="20.45" customHeight="1" x14ac:dyDescent="0.2">
      <c r="A166" s="277">
        <v>45427</v>
      </c>
      <c r="B166" s="237" t="s">
        <v>2</v>
      </c>
      <c r="C166" s="237" t="s">
        <v>201</v>
      </c>
      <c r="D166" s="237" t="s">
        <v>300</v>
      </c>
      <c r="E166" s="250" t="s">
        <v>210</v>
      </c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</row>
    <row r="167" spans="1:20" s="240" customFormat="1" ht="20.45" customHeight="1" x14ac:dyDescent="0.2">
      <c r="A167" s="276">
        <v>45428</v>
      </c>
      <c r="B167" s="239" t="s">
        <v>359</v>
      </c>
      <c r="C167" s="239" t="s">
        <v>207</v>
      </c>
      <c r="D167" s="239" t="s">
        <v>301</v>
      </c>
      <c r="E167" s="241" t="s">
        <v>210</v>
      </c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</row>
    <row r="168" spans="1:20" s="240" customFormat="1" ht="21" customHeight="1" x14ac:dyDescent="0.2">
      <c r="A168" s="389">
        <v>45428</v>
      </c>
      <c r="B168" s="390" t="s">
        <v>359</v>
      </c>
      <c r="C168" s="390" t="s">
        <v>206</v>
      </c>
      <c r="D168" s="390" t="s">
        <v>302</v>
      </c>
      <c r="E168" s="391" t="s">
        <v>211</v>
      </c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</row>
    <row r="169" spans="1:20" s="238" customFormat="1" ht="20.45" customHeight="1" x14ac:dyDescent="0.2">
      <c r="A169" s="277">
        <v>45428</v>
      </c>
      <c r="B169" s="237" t="s">
        <v>2</v>
      </c>
      <c r="C169" s="237" t="s">
        <v>201</v>
      </c>
      <c r="D169" s="237" t="s">
        <v>303</v>
      </c>
      <c r="E169" s="250" t="s">
        <v>210</v>
      </c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</row>
    <row r="170" spans="1:20" s="238" customFormat="1" ht="20.45" customHeight="1" x14ac:dyDescent="0.2">
      <c r="A170" s="277">
        <v>45429</v>
      </c>
      <c r="B170" s="237" t="s">
        <v>2</v>
      </c>
      <c r="C170" s="237" t="s">
        <v>201</v>
      </c>
      <c r="D170" s="237" t="s">
        <v>304</v>
      </c>
      <c r="E170" s="250" t="s">
        <v>210</v>
      </c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</row>
    <row r="171" spans="1:20" s="240" customFormat="1" ht="20.45" customHeight="1" x14ac:dyDescent="0.2">
      <c r="A171" s="389">
        <v>45433</v>
      </c>
      <c r="B171" s="390" t="s">
        <v>359</v>
      </c>
      <c r="C171" s="390" t="s">
        <v>206</v>
      </c>
      <c r="D171" s="390" t="s">
        <v>362</v>
      </c>
      <c r="E171" s="391" t="s">
        <v>211</v>
      </c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</row>
    <row r="172" spans="1:20" s="240" customFormat="1" ht="20.45" customHeight="1" x14ac:dyDescent="0.2">
      <c r="A172" s="276">
        <v>45433</v>
      </c>
      <c r="B172" s="239" t="s">
        <v>359</v>
      </c>
      <c r="C172" s="239" t="s">
        <v>207</v>
      </c>
      <c r="D172" s="239" t="s">
        <v>305</v>
      </c>
      <c r="E172" s="241" t="s">
        <v>210</v>
      </c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</row>
    <row r="173" spans="1:20" s="253" customFormat="1" ht="20.45" customHeight="1" x14ac:dyDescent="0.2">
      <c r="A173" s="274">
        <v>45433</v>
      </c>
      <c r="B173" s="235" t="s">
        <v>2</v>
      </c>
      <c r="C173" s="235" t="s">
        <v>203</v>
      </c>
      <c r="D173" s="235" t="s">
        <v>88</v>
      </c>
      <c r="E173" s="254" t="s">
        <v>210</v>
      </c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</row>
    <row r="174" spans="1:20" s="240" customFormat="1" ht="20.45" customHeight="1" x14ac:dyDescent="0.2">
      <c r="A174" s="389">
        <v>45434</v>
      </c>
      <c r="B174" s="390" t="s">
        <v>359</v>
      </c>
      <c r="C174" s="390" t="s">
        <v>206</v>
      </c>
      <c r="D174" s="390" t="s">
        <v>362</v>
      </c>
      <c r="E174" s="391" t="s">
        <v>211</v>
      </c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</row>
    <row r="175" spans="1:20" s="240" customFormat="1" ht="20.45" customHeight="1" x14ac:dyDescent="0.2">
      <c r="A175" s="276">
        <v>45434</v>
      </c>
      <c r="B175" s="239" t="s">
        <v>359</v>
      </c>
      <c r="C175" s="239" t="s">
        <v>207</v>
      </c>
      <c r="D175" s="239" t="s">
        <v>306</v>
      </c>
      <c r="E175" s="241" t="s">
        <v>210</v>
      </c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</row>
    <row r="176" spans="1:20" s="240" customFormat="1" ht="20.45" customHeight="1" x14ac:dyDescent="0.2">
      <c r="A176" s="389">
        <v>45434</v>
      </c>
      <c r="B176" s="390" t="s">
        <v>359</v>
      </c>
      <c r="C176" s="390" t="s">
        <v>206</v>
      </c>
      <c r="D176" s="390" t="s">
        <v>377</v>
      </c>
      <c r="E176" s="391" t="s">
        <v>211</v>
      </c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</row>
    <row r="177" spans="1:20" s="247" customFormat="1" ht="20.45" customHeight="1" x14ac:dyDescent="0.2">
      <c r="A177" s="275">
        <v>45434</v>
      </c>
      <c r="B177" s="246" t="s">
        <v>2</v>
      </c>
      <c r="C177" s="246" t="s">
        <v>204</v>
      </c>
      <c r="D177" s="246" t="s">
        <v>307</v>
      </c>
      <c r="E177" s="252" t="s">
        <v>212</v>
      </c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</row>
    <row r="178" spans="1:20" s="253" customFormat="1" ht="20.45" customHeight="1" x14ac:dyDescent="0.2">
      <c r="A178" s="274">
        <v>45434</v>
      </c>
      <c r="B178" s="235" t="s">
        <v>2</v>
      </c>
      <c r="C178" s="235" t="s">
        <v>203</v>
      </c>
      <c r="D178" s="235" t="s">
        <v>183</v>
      </c>
      <c r="E178" s="254" t="s">
        <v>210</v>
      </c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</row>
    <row r="179" spans="1:20" s="236" customFormat="1" ht="20.45" customHeight="1" x14ac:dyDescent="0.2">
      <c r="A179" s="392">
        <v>45434</v>
      </c>
      <c r="B179" s="393" t="s">
        <v>358</v>
      </c>
      <c r="C179" s="393" t="s">
        <v>208</v>
      </c>
      <c r="D179" s="393" t="s">
        <v>275</v>
      </c>
      <c r="E179" s="394" t="s">
        <v>210</v>
      </c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</row>
    <row r="180" spans="1:20" s="240" customFormat="1" ht="20.45" customHeight="1" x14ac:dyDescent="0.2">
      <c r="A180" s="276">
        <v>45435</v>
      </c>
      <c r="B180" s="239" t="s">
        <v>359</v>
      </c>
      <c r="C180" s="239" t="s">
        <v>207</v>
      </c>
      <c r="D180" s="239" t="s">
        <v>287</v>
      </c>
      <c r="E180" s="241" t="s">
        <v>210</v>
      </c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</row>
    <row r="181" spans="1:20" s="240" customFormat="1" ht="20.45" customHeight="1" x14ac:dyDescent="0.2">
      <c r="A181" s="389">
        <v>45435</v>
      </c>
      <c r="B181" s="390" t="s">
        <v>359</v>
      </c>
      <c r="C181" s="390" t="s">
        <v>206</v>
      </c>
      <c r="D181" s="390" t="s">
        <v>362</v>
      </c>
      <c r="E181" s="391" t="s">
        <v>211</v>
      </c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</row>
    <row r="182" spans="1:20" s="253" customFormat="1" ht="20.45" customHeight="1" x14ac:dyDescent="0.2">
      <c r="A182" s="274">
        <v>45435</v>
      </c>
      <c r="B182" s="235" t="s">
        <v>2</v>
      </c>
      <c r="C182" s="235" t="s">
        <v>203</v>
      </c>
      <c r="D182" s="235" t="s">
        <v>184</v>
      </c>
      <c r="E182" s="254" t="s">
        <v>210</v>
      </c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</row>
    <row r="183" spans="1:20" s="242" customFormat="1" ht="20.45" customHeight="1" x14ac:dyDescent="0.2">
      <c r="A183" s="396">
        <v>45435</v>
      </c>
      <c r="B183" s="397" t="s">
        <v>358</v>
      </c>
      <c r="C183" s="397" t="s">
        <v>209</v>
      </c>
      <c r="D183" s="397" t="s">
        <v>381</v>
      </c>
      <c r="E183" s="398" t="s">
        <v>210</v>
      </c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</row>
    <row r="184" spans="1:20" s="242" customFormat="1" ht="20.45" customHeight="1" x14ac:dyDescent="0.2">
      <c r="A184" s="275">
        <v>45436</v>
      </c>
      <c r="B184" s="246" t="s">
        <v>2</v>
      </c>
      <c r="C184" s="246" t="s">
        <v>204</v>
      </c>
      <c r="D184" s="246" t="s">
        <v>416</v>
      </c>
      <c r="E184" s="252" t="s">
        <v>212</v>
      </c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</row>
    <row r="185" spans="1:20" s="240" customFormat="1" ht="20.45" customHeight="1" x14ac:dyDescent="0.2">
      <c r="A185" s="276">
        <v>45436</v>
      </c>
      <c r="B185" s="239" t="s">
        <v>359</v>
      </c>
      <c r="C185" s="239" t="s">
        <v>207</v>
      </c>
      <c r="D185" s="239" t="s">
        <v>308</v>
      </c>
      <c r="E185" s="241" t="s">
        <v>210</v>
      </c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</row>
    <row r="186" spans="1:20" s="240" customFormat="1" ht="20.45" customHeight="1" x14ac:dyDescent="0.2">
      <c r="A186" s="389">
        <v>45436</v>
      </c>
      <c r="B186" s="390" t="s">
        <v>359</v>
      </c>
      <c r="C186" s="390" t="s">
        <v>206</v>
      </c>
      <c r="D186" s="390" t="s">
        <v>362</v>
      </c>
      <c r="E186" s="391" t="s">
        <v>211</v>
      </c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</row>
    <row r="187" spans="1:20" s="253" customFormat="1" ht="20.45" customHeight="1" x14ac:dyDescent="0.2">
      <c r="A187" s="274">
        <v>45436</v>
      </c>
      <c r="B187" s="235" t="s">
        <v>2</v>
      </c>
      <c r="C187" s="235" t="s">
        <v>203</v>
      </c>
      <c r="D187" s="235" t="s">
        <v>185</v>
      </c>
      <c r="E187" s="254" t="s">
        <v>210</v>
      </c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</row>
    <row r="188" spans="1:20" s="249" customFormat="1" ht="20.45" customHeight="1" x14ac:dyDescent="0.2">
      <c r="A188" s="273">
        <v>45436</v>
      </c>
      <c r="B188" s="248" t="s">
        <v>2</v>
      </c>
      <c r="C188" s="248" t="s">
        <v>202</v>
      </c>
      <c r="D188" s="248" t="s">
        <v>309</v>
      </c>
      <c r="E188" s="251" t="s">
        <v>210</v>
      </c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</row>
    <row r="189" spans="1:20" s="240" customFormat="1" ht="20.45" customHeight="1" x14ac:dyDescent="0.2">
      <c r="A189" s="276">
        <v>45437</v>
      </c>
      <c r="B189" s="239" t="s">
        <v>359</v>
      </c>
      <c r="C189" s="239" t="s">
        <v>207</v>
      </c>
      <c r="D189" s="239" t="s">
        <v>304</v>
      </c>
      <c r="E189" s="241" t="s">
        <v>210</v>
      </c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</row>
    <row r="190" spans="1:20" s="253" customFormat="1" ht="20.45" customHeight="1" x14ac:dyDescent="0.2">
      <c r="A190" s="274">
        <v>45437</v>
      </c>
      <c r="B190" s="235" t="s">
        <v>2</v>
      </c>
      <c r="C190" s="235" t="s">
        <v>203</v>
      </c>
      <c r="D190" s="235" t="s">
        <v>88</v>
      </c>
      <c r="E190" s="254" t="s">
        <v>210</v>
      </c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</row>
    <row r="191" spans="1:20" s="249" customFormat="1" ht="20.45" customHeight="1" x14ac:dyDescent="0.2">
      <c r="A191" s="273">
        <v>45439</v>
      </c>
      <c r="B191" s="248" t="s">
        <v>2</v>
      </c>
      <c r="C191" s="248" t="s">
        <v>202</v>
      </c>
      <c r="D191" s="248" t="s">
        <v>310</v>
      </c>
      <c r="E191" s="251" t="s">
        <v>210</v>
      </c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</row>
    <row r="192" spans="1:20" s="242" customFormat="1" ht="20.45" customHeight="1" x14ac:dyDescent="0.2">
      <c r="A192" s="396">
        <v>45439</v>
      </c>
      <c r="B192" s="397" t="s">
        <v>358</v>
      </c>
      <c r="C192" s="397" t="s">
        <v>209</v>
      </c>
      <c r="D192" s="397" t="s">
        <v>165</v>
      </c>
      <c r="E192" s="398" t="s">
        <v>210</v>
      </c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</row>
    <row r="193" spans="1:20" s="244" customFormat="1" ht="20.45" customHeight="1" x14ac:dyDescent="0.2">
      <c r="A193" s="272">
        <v>45440</v>
      </c>
      <c r="B193" s="243" t="s">
        <v>359</v>
      </c>
      <c r="C193" s="243" t="s">
        <v>205</v>
      </c>
      <c r="D193" s="243" t="s">
        <v>311</v>
      </c>
      <c r="E193" s="245" t="s">
        <v>211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</row>
    <row r="194" spans="1:20" s="238" customFormat="1" ht="20.45" customHeight="1" x14ac:dyDescent="0.2">
      <c r="A194" s="277">
        <v>45440</v>
      </c>
      <c r="B194" s="237" t="s">
        <v>2</v>
      </c>
      <c r="C194" s="237" t="s">
        <v>201</v>
      </c>
      <c r="D194" s="237" t="s">
        <v>312</v>
      </c>
      <c r="E194" s="250" t="s">
        <v>210</v>
      </c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</row>
    <row r="195" spans="1:20" s="236" customFormat="1" ht="20.45" customHeight="1" x14ac:dyDescent="0.2">
      <c r="A195" s="392">
        <v>45441</v>
      </c>
      <c r="B195" s="393" t="s">
        <v>358</v>
      </c>
      <c r="C195" s="393" t="s">
        <v>208</v>
      </c>
      <c r="D195" s="393" t="s">
        <v>313</v>
      </c>
      <c r="E195" s="394" t="s">
        <v>210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</row>
    <row r="196" spans="1:20" s="247" customFormat="1" ht="20.45" customHeight="1" x14ac:dyDescent="0.2">
      <c r="A196" s="275">
        <v>45442</v>
      </c>
      <c r="B196" s="246" t="s">
        <v>2</v>
      </c>
      <c r="C196" s="246" t="s">
        <v>204</v>
      </c>
      <c r="D196" s="246" t="s">
        <v>314</v>
      </c>
      <c r="E196" s="252" t="s">
        <v>212</v>
      </c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</row>
    <row r="197" spans="1:20" s="249" customFormat="1" ht="20.45" customHeight="1" x14ac:dyDescent="0.2">
      <c r="A197" s="273">
        <v>45442</v>
      </c>
      <c r="B197" s="248" t="s">
        <v>2</v>
      </c>
      <c r="C197" s="248" t="s">
        <v>202</v>
      </c>
      <c r="D197" s="248" t="s">
        <v>315</v>
      </c>
      <c r="E197" s="251" t="s">
        <v>210</v>
      </c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</row>
    <row r="198" spans="1:20" s="242" customFormat="1" ht="20.45" customHeight="1" x14ac:dyDescent="0.2">
      <c r="A198" s="396">
        <v>45442</v>
      </c>
      <c r="B198" s="397" t="s">
        <v>358</v>
      </c>
      <c r="C198" s="397" t="s">
        <v>209</v>
      </c>
      <c r="D198" s="397" t="s">
        <v>382</v>
      </c>
      <c r="E198" s="398" t="s">
        <v>210</v>
      </c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</row>
    <row r="199" spans="1:20" s="238" customFormat="1" ht="20.45" customHeight="1" x14ac:dyDescent="0.2">
      <c r="A199" s="277">
        <v>45446</v>
      </c>
      <c r="B199" s="237" t="s">
        <v>2</v>
      </c>
      <c r="C199" s="237" t="s">
        <v>201</v>
      </c>
      <c r="D199" s="237" t="s">
        <v>316</v>
      </c>
      <c r="E199" s="250" t="s">
        <v>210</v>
      </c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</row>
    <row r="200" spans="1:20" s="238" customFormat="1" ht="20.45" customHeight="1" x14ac:dyDescent="0.2">
      <c r="A200" s="389">
        <v>45447</v>
      </c>
      <c r="B200" s="390" t="s">
        <v>359</v>
      </c>
      <c r="C200" s="390" t="s">
        <v>206</v>
      </c>
      <c r="D200" s="390" t="s">
        <v>375</v>
      </c>
      <c r="E200" s="391" t="s">
        <v>211</v>
      </c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</row>
    <row r="201" spans="1:20" s="240" customFormat="1" ht="20.45" customHeight="1" x14ac:dyDescent="0.2">
      <c r="A201" s="276">
        <v>45449</v>
      </c>
      <c r="B201" s="239" t="s">
        <v>359</v>
      </c>
      <c r="C201" s="239" t="s">
        <v>207</v>
      </c>
      <c r="D201" s="239" t="s">
        <v>317</v>
      </c>
      <c r="E201" s="241" t="s">
        <v>210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</row>
    <row r="202" spans="1:20" s="240" customFormat="1" ht="20.45" customHeight="1" x14ac:dyDescent="0.2">
      <c r="A202" s="389">
        <v>45449</v>
      </c>
      <c r="B202" s="390" t="s">
        <v>359</v>
      </c>
      <c r="C202" s="390" t="s">
        <v>206</v>
      </c>
      <c r="D202" s="390" t="s">
        <v>318</v>
      </c>
      <c r="E202" s="391" t="s">
        <v>211</v>
      </c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</row>
    <row r="203" spans="1:20" s="242" customFormat="1" ht="20.45" customHeight="1" x14ac:dyDescent="0.2">
      <c r="A203" s="396">
        <v>45449</v>
      </c>
      <c r="B203" s="397" t="s">
        <v>358</v>
      </c>
      <c r="C203" s="397" t="s">
        <v>209</v>
      </c>
      <c r="D203" s="397" t="s">
        <v>186</v>
      </c>
      <c r="E203" s="398" t="s">
        <v>210</v>
      </c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</row>
    <row r="204" spans="1:20" s="236" customFormat="1" ht="20.45" customHeight="1" x14ac:dyDescent="0.2">
      <c r="A204" s="392">
        <v>45449</v>
      </c>
      <c r="B204" s="393" t="s">
        <v>358</v>
      </c>
      <c r="C204" s="393" t="s">
        <v>208</v>
      </c>
      <c r="D204" s="393" t="s">
        <v>319</v>
      </c>
      <c r="E204" s="394" t="s">
        <v>210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</row>
    <row r="205" spans="1:20" s="238" customFormat="1" ht="20.45" customHeight="1" x14ac:dyDescent="0.2">
      <c r="A205" s="277">
        <v>45450</v>
      </c>
      <c r="B205" s="237" t="s">
        <v>2</v>
      </c>
      <c r="C205" s="237" t="s">
        <v>201</v>
      </c>
      <c r="D205" s="237" t="s">
        <v>320</v>
      </c>
      <c r="E205" s="250" t="s">
        <v>210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</row>
    <row r="206" spans="1:20" s="244" customFormat="1" ht="20.45" customHeight="1" x14ac:dyDescent="0.2">
      <c r="A206" s="272">
        <v>45453</v>
      </c>
      <c r="B206" s="243" t="s">
        <v>359</v>
      </c>
      <c r="C206" s="243" t="s">
        <v>205</v>
      </c>
      <c r="D206" s="243" t="s">
        <v>321</v>
      </c>
      <c r="E206" s="245" t="s">
        <v>211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</row>
    <row r="207" spans="1:20" s="247" customFormat="1" ht="20.45" customHeight="1" x14ac:dyDescent="0.2">
      <c r="A207" s="275">
        <v>45453</v>
      </c>
      <c r="B207" s="246" t="s">
        <v>2</v>
      </c>
      <c r="C207" s="246" t="s">
        <v>204</v>
      </c>
      <c r="D207" s="246" t="s">
        <v>322</v>
      </c>
      <c r="E207" s="252" t="s">
        <v>212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</row>
    <row r="208" spans="1:20" s="249" customFormat="1" ht="20.45" customHeight="1" x14ac:dyDescent="0.2">
      <c r="A208" s="273">
        <v>45453</v>
      </c>
      <c r="B208" s="248" t="s">
        <v>2</v>
      </c>
      <c r="C208" s="248" t="s">
        <v>202</v>
      </c>
      <c r="D208" s="248" t="s">
        <v>323</v>
      </c>
      <c r="E208" s="251" t="s">
        <v>210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</row>
    <row r="209" spans="1:20" s="244" customFormat="1" ht="20.45" customHeight="1" x14ac:dyDescent="0.2">
      <c r="A209" s="272">
        <v>45454</v>
      </c>
      <c r="B209" s="243" t="s">
        <v>359</v>
      </c>
      <c r="C209" s="243" t="s">
        <v>205</v>
      </c>
      <c r="D209" s="243" t="s">
        <v>324</v>
      </c>
      <c r="E209" s="245" t="s">
        <v>211</v>
      </c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</row>
    <row r="210" spans="1:20" s="249" customFormat="1" ht="20.45" customHeight="1" x14ac:dyDescent="0.2">
      <c r="A210" s="273">
        <v>45454</v>
      </c>
      <c r="B210" s="248" t="s">
        <v>2</v>
      </c>
      <c r="C210" s="248" t="s">
        <v>202</v>
      </c>
      <c r="D210" s="248" t="s">
        <v>325</v>
      </c>
      <c r="E210" s="251" t="s">
        <v>210</v>
      </c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</row>
    <row r="211" spans="1:20" s="247" customFormat="1" ht="20.45" customHeight="1" x14ac:dyDescent="0.2">
      <c r="A211" s="275">
        <v>45454</v>
      </c>
      <c r="B211" s="246" t="s">
        <v>2</v>
      </c>
      <c r="C211" s="246" t="s">
        <v>204</v>
      </c>
      <c r="D211" s="246" t="s">
        <v>326</v>
      </c>
      <c r="E211" s="252" t="s">
        <v>212</v>
      </c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spans="1:20" s="242" customFormat="1" ht="20.45" customHeight="1" x14ac:dyDescent="0.2">
      <c r="A212" s="396">
        <v>45454</v>
      </c>
      <c r="B212" s="397" t="s">
        <v>358</v>
      </c>
      <c r="C212" s="397" t="s">
        <v>209</v>
      </c>
      <c r="D212" s="397" t="s">
        <v>188</v>
      </c>
      <c r="E212" s="398" t="s">
        <v>210</v>
      </c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spans="1:20" s="236" customFormat="1" ht="20.45" customHeight="1" x14ac:dyDescent="0.2">
      <c r="A213" s="392">
        <v>45454</v>
      </c>
      <c r="B213" s="393" t="s">
        <v>358</v>
      </c>
      <c r="C213" s="393" t="s">
        <v>208</v>
      </c>
      <c r="D213" s="393" t="s">
        <v>327</v>
      </c>
      <c r="E213" s="394" t="s">
        <v>210</v>
      </c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spans="1:20" s="244" customFormat="1" ht="20.45" customHeight="1" x14ac:dyDescent="0.2">
      <c r="A214" s="272">
        <v>45455</v>
      </c>
      <c r="B214" s="243" t="s">
        <v>359</v>
      </c>
      <c r="C214" s="243" t="s">
        <v>205</v>
      </c>
      <c r="D214" s="243" t="s">
        <v>324</v>
      </c>
      <c r="E214" s="245" t="s">
        <v>211</v>
      </c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spans="1:20" s="247" customFormat="1" ht="20.45" customHeight="1" x14ac:dyDescent="0.2">
      <c r="A215" s="275">
        <v>45455</v>
      </c>
      <c r="B215" s="246" t="s">
        <v>2</v>
      </c>
      <c r="C215" s="246" t="s">
        <v>204</v>
      </c>
      <c r="D215" s="246" t="s">
        <v>326</v>
      </c>
      <c r="E215" s="252" t="s">
        <v>212</v>
      </c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spans="1:20" s="249" customFormat="1" ht="20.45" customHeight="1" x14ac:dyDescent="0.2">
      <c r="A216" s="273">
        <v>45455</v>
      </c>
      <c r="B216" s="248" t="s">
        <v>2</v>
      </c>
      <c r="C216" s="248" t="s">
        <v>202</v>
      </c>
      <c r="D216" s="248" t="s">
        <v>325</v>
      </c>
      <c r="E216" s="251" t="s">
        <v>210</v>
      </c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spans="1:20" s="244" customFormat="1" ht="20.45" customHeight="1" x14ac:dyDescent="0.2">
      <c r="A217" s="272">
        <v>45456</v>
      </c>
      <c r="B217" s="243" t="s">
        <v>359</v>
      </c>
      <c r="C217" s="243" t="s">
        <v>205</v>
      </c>
      <c r="D217" s="243" t="s">
        <v>324</v>
      </c>
      <c r="E217" s="245" t="s">
        <v>211</v>
      </c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spans="1:20" s="238" customFormat="1" ht="20.45" customHeight="1" x14ac:dyDescent="0.2">
      <c r="A218" s="277">
        <v>45456</v>
      </c>
      <c r="B218" s="237" t="s">
        <v>2</v>
      </c>
      <c r="C218" s="237" t="s">
        <v>201</v>
      </c>
      <c r="D218" s="237" t="s">
        <v>328</v>
      </c>
      <c r="E218" s="250" t="s">
        <v>210</v>
      </c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spans="1:20" s="247" customFormat="1" ht="20.45" customHeight="1" x14ac:dyDescent="0.2">
      <c r="A219" s="275">
        <v>45456</v>
      </c>
      <c r="B219" s="246" t="s">
        <v>2</v>
      </c>
      <c r="C219" s="246" t="s">
        <v>204</v>
      </c>
      <c r="D219" s="246" t="s">
        <v>329</v>
      </c>
      <c r="E219" s="252" t="s">
        <v>212</v>
      </c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spans="1:20" s="249" customFormat="1" ht="20.45" customHeight="1" x14ac:dyDescent="0.2">
      <c r="A220" s="273">
        <v>45456</v>
      </c>
      <c r="B220" s="248" t="s">
        <v>2</v>
      </c>
      <c r="C220" s="248" t="s">
        <v>202</v>
      </c>
      <c r="D220" s="248" t="s">
        <v>325</v>
      </c>
      <c r="E220" s="251" t="s">
        <v>210</v>
      </c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spans="1:20" s="242" customFormat="1" ht="20.45" customHeight="1" x14ac:dyDescent="0.2">
      <c r="A221" s="396">
        <v>45456</v>
      </c>
      <c r="B221" s="397" t="s">
        <v>358</v>
      </c>
      <c r="C221" s="397" t="s">
        <v>209</v>
      </c>
      <c r="D221" s="397" t="s">
        <v>189</v>
      </c>
      <c r="E221" s="398" t="s">
        <v>210</v>
      </c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spans="1:20" s="236" customFormat="1" ht="20.45" customHeight="1" x14ac:dyDescent="0.2">
      <c r="A222" s="392">
        <v>45456</v>
      </c>
      <c r="B222" s="393" t="s">
        <v>358</v>
      </c>
      <c r="C222" s="393" t="s">
        <v>208</v>
      </c>
      <c r="D222" s="393" t="s">
        <v>330</v>
      </c>
      <c r="E222" s="394" t="s">
        <v>210</v>
      </c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spans="1:20" s="236" customFormat="1" ht="20.45" customHeight="1" x14ac:dyDescent="0.2">
      <c r="A223" s="389" t="s">
        <v>372</v>
      </c>
      <c r="B223" s="390" t="s">
        <v>359</v>
      </c>
      <c r="C223" s="390" t="s">
        <v>206</v>
      </c>
      <c r="D223" s="390" t="s">
        <v>373</v>
      </c>
      <c r="E223" s="391" t="s">
        <v>211</v>
      </c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spans="1:20" s="236" customFormat="1" ht="20.45" customHeight="1" x14ac:dyDescent="0.2">
      <c r="A224" s="389">
        <v>45457</v>
      </c>
      <c r="B224" s="390" t="s">
        <v>359</v>
      </c>
      <c r="C224" s="390" t="s">
        <v>206</v>
      </c>
      <c r="D224" s="390" t="s">
        <v>373</v>
      </c>
      <c r="E224" s="391" t="s">
        <v>211</v>
      </c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spans="1:20" s="244" customFormat="1" ht="20.45" customHeight="1" x14ac:dyDescent="0.2">
      <c r="A225" s="272">
        <v>45457</v>
      </c>
      <c r="B225" s="243" t="s">
        <v>359</v>
      </c>
      <c r="C225" s="243" t="s">
        <v>205</v>
      </c>
      <c r="D225" s="243" t="s">
        <v>331</v>
      </c>
      <c r="E225" s="245" t="s">
        <v>211</v>
      </c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spans="1:20" s="247" customFormat="1" ht="20.45" customHeight="1" x14ac:dyDescent="0.2">
      <c r="A226" s="275">
        <v>45457</v>
      </c>
      <c r="B226" s="246" t="s">
        <v>2</v>
      </c>
      <c r="C226" s="246" t="s">
        <v>204</v>
      </c>
      <c r="D226" s="246" t="s">
        <v>326</v>
      </c>
      <c r="E226" s="252" t="s">
        <v>212</v>
      </c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</row>
    <row r="227" spans="1:20" s="249" customFormat="1" ht="20.45" customHeight="1" x14ac:dyDescent="0.2">
      <c r="A227" s="273">
        <v>45457</v>
      </c>
      <c r="B227" s="248" t="s">
        <v>2</v>
      </c>
      <c r="C227" s="248" t="s">
        <v>202</v>
      </c>
      <c r="D227" s="248" t="s">
        <v>325</v>
      </c>
      <c r="E227" s="251" t="s">
        <v>210</v>
      </c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</row>
    <row r="228" spans="1:20" s="242" customFormat="1" ht="20.45" customHeight="1" x14ac:dyDescent="0.2">
      <c r="A228" s="396">
        <v>45457</v>
      </c>
      <c r="B228" s="397" t="s">
        <v>358</v>
      </c>
      <c r="C228" s="397" t="s">
        <v>209</v>
      </c>
      <c r="D228" s="397" t="s">
        <v>189</v>
      </c>
      <c r="E228" s="398" t="s">
        <v>210</v>
      </c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</row>
    <row r="229" spans="1:20" s="236" customFormat="1" ht="20.45" customHeight="1" x14ac:dyDescent="0.2">
      <c r="A229" s="392">
        <v>45457</v>
      </c>
      <c r="B229" s="393" t="s">
        <v>358</v>
      </c>
      <c r="C229" s="393" t="s">
        <v>208</v>
      </c>
      <c r="D229" s="393" t="s">
        <v>330</v>
      </c>
      <c r="E229" s="394" t="s">
        <v>210</v>
      </c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</row>
    <row r="230" spans="1:20" s="236" customFormat="1" ht="20.45" customHeight="1" x14ac:dyDescent="0.2">
      <c r="A230" s="274">
        <v>45460</v>
      </c>
      <c r="B230" s="235" t="s">
        <v>2</v>
      </c>
      <c r="C230" s="235" t="s">
        <v>203</v>
      </c>
      <c r="D230" s="235" t="s">
        <v>187</v>
      </c>
      <c r="E230" s="254" t="s">
        <v>210</v>
      </c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</row>
    <row r="231" spans="1:20" s="240" customFormat="1" ht="20.45" customHeight="1" x14ac:dyDescent="0.2">
      <c r="A231" s="389">
        <v>45460</v>
      </c>
      <c r="B231" s="390" t="s">
        <v>359</v>
      </c>
      <c r="C231" s="390" t="s">
        <v>206</v>
      </c>
      <c r="D231" s="390" t="s">
        <v>364</v>
      </c>
      <c r="E231" s="391" t="s">
        <v>211</v>
      </c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</row>
    <row r="232" spans="1:20" s="240" customFormat="1" ht="20.45" customHeight="1" x14ac:dyDescent="0.2">
      <c r="A232" s="276">
        <v>45460</v>
      </c>
      <c r="B232" s="239" t="s">
        <v>359</v>
      </c>
      <c r="C232" s="239" t="s">
        <v>207</v>
      </c>
      <c r="D232" s="239" t="s">
        <v>332</v>
      </c>
      <c r="E232" s="241" t="s">
        <v>210</v>
      </c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</row>
    <row r="233" spans="1:20" s="238" customFormat="1" ht="20.45" customHeight="1" x14ac:dyDescent="0.2">
      <c r="A233" s="277">
        <v>45462</v>
      </c>
      <c r="B233" s="237" t="s">
        <v>2</v>
      </c>
      <c r="C233" s="237" t="s">
        <v>201</v>
      </c>
      <c r="D233" s="237" t="s">
        <v>325</v>
      </c>
      <c r="E233" s="250" t="s">
        <v>210</v>
      </c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</row>
    <row r="234" spans="1:20" s="240" customFormat="1" ht="20.45" customHeight="1" x14ac:dyDescent="0.2">
      <c r="A234" s="389">
        <v>45463</v>
      </c>
      <c r="B234" s="390" t="s">
        <v>359</v>
      </c>
      <c r="C234" s="390" t="s">
        <v>206</v>
      </c>
      <c r="D234" s="390" t="s">
        <v>316</v>
      </c>
      <c r="E234" s="391" t="s">
        <v>211</v>
      </c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</row>
    <row r="235" spans="1:20" s="240" customFormat="1" ht="20.45" customHeight="1" x14ac:dyDescent="0.2">
      <c r="A235" s="276">
        <v>45463</v>
      </c>
      <c r="B235" s="239" t="s">
        <v>359</v>
      </c>
      <c r="C235" s="239" t="s">
        <v>207</v>
      </c>
      <c r="D235" s="239" t="s">
        <v>333</v>
      </c>
      <c r="E235" s="241" t="s">
        <v>210</v>
      </c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</row>
    <row r="236" spans="1:20" s="238" customFormat="1" ht="20.45" customHeight="1" x14ac:dyDescent="0.2">
      <c r="A236" s="277">
        <v>45463</v>
      </c>
      <c r="B236" s="237" t="s">
        <v>2</v>
      </c>
      <c r="C236" s="237" t="s">
        <v>201</v>
      </c>
      <c r="D236" s="237" t="s">
        <v>325</v>
      </c>
      <c r="E236" s="250" t="s">
        <v>210</v>
      </c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</row>
    <row r="237" spans="1:20" s="242" customFormat="1" ht="20.45" customHeight="1" x14ac:dyDescent="0.2">
      <c r="A237" s="396">
        <v>45463</v>
      </c>
      <c r="B237" s="397" t="s">
        <v>358</v>
      </c>
      <c r="C237" s="397" t="s">
        <v>209</v>
      </c>
      <c r="D237" s="397" t="s">
        <v>190</v>
      </c>
      <c r="E237" s="398" t="s">
        <v>210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</row>
    <row r="238" spans="1:20" s="242" customFormat="1" ht="20.45" customHeight="1" x14ac:dyDescent="0.2">
      <c r="A238" s="396">
        <v>45463</v>
      </c>
      <c r="B238" s="397" t="s">
        <v>358</v>
      </c>
      <c r="C238" s="397" t="s">
        <v>209</v>
      </c>
      <c r="D238" s="397" t="s">
        <v>191</v>
      </c>
      <c r="E238" s="398" t="s">
        <v>210</v>
      </c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</row>
    <row r="239" spans="1:20" s="236" customFormat="1" ht="20.45" customHeight="1" x14ac:dyDescent="0.2">
      <c r="A239" s="392">
        <v>45463</v>
      </c>
      <c r="B239" s="393" t="s">
        <v>358</v>
      </c>
      <c r="C239" s="393" t="s">
        <v>208</v>
      </c>
      <c r="D239" s="393" t="s">
        <v>334</v>
      </c>
      <c r="E239" s="394" t="s">
        <v>210</v>
      </c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</row>
    <row r="240" spans="1:20" s="238" customFormat="1" ht="20.45" customHeight="1" x14ac:dyDescent="0.2">
      <c r="A240" s="277">
        <v>45464</v>
      </c>
      <c r="B240" s="237" t="s">
        <v>2</v>
      </c>
      <c r="C240" s="237" t="s">
        <v>201</v>
      </c>
      <c r="D240" s="237" t="s">
        <v>325</v>
      </c>
      <c r="E240" s="250" t="s">
        <v>210</v>
      </c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</row>
    <row r="241" spans="1:20" s="238" customFormat="1" ht="20.45" customHeight="1" x14ac:dyDescent="0.2">
      <c r="A241" s="277">
        <v>45467</v>
      </c>
      <c r="B241" s="237" t="s">
        <v>2</v>
      </c>
      <c r="C241" s="237" t="s">
        <v>201</v>
      </c>
      <c r="D241" s="237" t="s">
        <v>325</v>
      </c>
      <c r="E241" s="250" t="s">
        <v>210</v>
      </c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</row>
    <row r="242" spans="1:20" s="238" customFormat="1" ht="20.45" customHeight="1" x14ac:dyDescent="0.2">
      <c r="A242" s="277">
        <v>45468</v>
      </c>
      <c r="B242" s="237" t="s">
        <v>2</v>
      </c>
      <c r="C242" s="237" t="s">
        <v>201</v>
      </c>
      <c r="D242" s="237" t="s">
        <v>325</v>
      </c>
      <c r="E242" s="250" t="s">
        <v>210</v>
      </c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</row>
    <row r="243" spans="1:20" s="240" customFormat="1" ht="20.45" customHeight="1" x14ac:dyDescent="0.2">
      <c r="A243" s="389">
        <v>45470</v>
      </c>
      <c r="B243" s="390" t="s">
        <v>359</v>
      </c>
      <c r="C243" s="390" t="s">
        <v>206</v>
      </c>
      <c r="D243" s="390" t="s">
        <v>415</v>
      </c>
      <c r="E243" s="391" t="s">
        <v>211</v>
      </c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</row>
    <row r="244" spans="1:20" s="240" customFormat="1" ht="20.45" customHeight="1" x14ac:dyDescent="0.2">
      <c r="A244" s="276">
        <v>45470</v>
      </c>
      <c r="B244" s="239" t="s">
        <v>359</v>
      </c>
      <c r="C244" s="239" t="s">
        <v>207</v>
      </c>
      <c r="D244" s="239" t="s">
        <v>336</v>
      </c>
      <c r="E244" s="241" t="s">
        <v>210</v>
      </c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</row>
    <row r="245" spans="1:20" s="249" customFormat="1" ht="20.45" customHeight="1" x14ac:dyDescent="0.2">
      <c r="A245" s="273">
        <v>45474</v>
      </c>
      <c r="B245" s="248" t="s">
        <v>2</v>
      </c>
      <c r="C245" s="248" t="s">
        <v>202</v>
      </c>
      <c r="D245" s="248" t="s">
        <v>337</v>
      </c>
      <c r="E245" s="251" t="s">
        <v>210</v>
      </c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</row>
    <row r="246" spans="1:20" s="249" customFormat="1" ht="20.45" customHeight="1" x14ac:dyDescent="0.2">
      <c r="A246" s="275">
        <v>45474</v>
      </c>
      <c r="B246" s="246" t="s">
        <v>2</v>
      </c>
      <c r="C246" s="246" t="s">
        <v>204</v>
      </c>
      <c r="D246" s="246" t="s">
        <v>417</v>
      </c>
      <c r="E246" s="252" t="s">
        <v>212</v>
      </c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</row>
    <row r="247" spans="1:20" s="244" customFormat="1" ht="20.45" customHeight="1" x14ac:dyDescent="0.2">
      <c r="A247" s="389">
        <v>45478</v>
      </c>
      <c r="B247" s="390" t="s">
        <v>359</v>
      </c>
      <c r="C247" s="390" t="s">
        <v>206</v>
      </c>
      <c r="D247" s="390" t="s">
        <v>421</v>
      </c>
      <c r="E247" s="391" t="s">
        <v>211</v>
      </c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</row>
    <row r="248" spans="1:20" s="253" customFormat="1" ht="20.45" customHeight="1" x14ac:dyDescent="0.2">
      <c r="A248" s="274">
        <v>45478</v>
      </c>
      <c r="B248" s="235" t="s">
        <v>2</v>
      </c>
      <c r="C248" s="235" t="s">
        <v>203</v>
      </c>
      <c r="D248" s="235" t="s">
        <v>193</v>
      </c>
      <c r="E248" s="254" t="s">
        <v>210</v>
      </c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</row>
    <row r="249" spans="1:20" s="249" customFormat="1" ht="20.45" customHeight="1" x14ac:dyDescent="0.2">
      <c r="A249" s="392">
        <v>45478</v>
      </c>
      <c r="B249" s="393" t="s">
        <v>358</v>
      </c>
      <c r="C249" s="393" t="s">
        <v>208</v>
      </c>
      <c r="D249" s="393" t="s">
        <v>406</v>
      </c>
      <c r="E249" s="394" t="s">
        <v>210</v>
      </c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</row>
    <row r="250" spans="1:20" s="249" customFormat="1" ht="20.45" customHeight="1" x14ac:dyDescent="0.2">
      <c r="A250" s="396">
        <v>45478</v>
      </c>
      <c r="B250" s="397" t="s">
        <v>358</v>
      </c>
      <c r="C250" s="397" t="s">
        <v>209</v>
      </c>
      <c r="D250" s="397" t="s">
        <v>192</v>
      </c>
      <c r="E250" s="398" t="s">
        <v>210</v>
      </c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</row>
    <row r="251" spans="1:20" s="242" customFormat="1" ht="20.45" customHeight="1" x14ac:dyDescent="0.2">
      <c r="A251" s="272">
        <v>45478</v>
      </c>
      <c r="B251" s="243" t="s">
        <v>359</v>
      </c>
      <c r="C251" s="243" t="s">
        <v>205</v>
      </c>
      <c r="D251" s="243" t="s">
        <v>335</v>
      </c>
      <c r="E251" s="245" t="s">
        <v>211</v>
      </c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</row>
    <row r="252" spans="1:20" s="242" customFormat="1" ht="20.45" customHeight="1" x14ac:dyDescent="0.2">
      <c r="A252" s="273">
        <v>45483</v>
      </c>
      <c r="B252" s="248" t="s">
        <v>2</v>
      </c>
      <c r="C252" s="248" t="s">
        <v>202</v>
      </c>
      <c r="D252" s="248" t="s">
        <v>340</v>
      </c>
      <c r="E252" s="251" t="s">
        <v>210</v>
      </c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</row>
    <row r="253" spans="1:20" s="242" customFormat="1" ht="20.45" customHeight="1" x14ac:dyDescent="0.2">
      <c r="A253" s="275">
        <v>45483</v>
      </c>
      <c r="B253" s="246" t="s">
        <v>2</v>
      </c>
      <c r="C253" s="246" t="s">
        <v>204</v>
      </c>
      <c r="D253" s="246" t="s">
        <v>339</v>
      </c>
      <c r="E253" s="252" t="s">
        <v>212</v>
      </c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</row>
    <row r="254" spans="1:20" s="236" customFormat="1" ht="20.45" customHeight="1" x14ac:dyDescent="0.2">
      <c r="A254" s="389">
        <v>45484</v>
      </c>
      <c r="B254" s="390" t="s">
        <v>359</v>
      </c>
      <c r="C254" s="390" t="s">
        <v>206</v>
      </c>
      <c r="D254" s="390" t="s">
        <v>397</v>
      </c>
      <c r="E254" s="391" t="s">
        <v>211</v>
      </c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</row>
    <row r="255" spans="1:20" s="236" customFormat="1" ht="20.45" customHeight="1" x14ac:dyDescent="0.2">
      <c r="A255" s="392">
        <v>45484</v>
      </c>
      <c r="B255" s="393" t="s">
        <v>358</v>
      </c>
      <c r="C255" s="393" t="s">
        <v>208</v>
      </c>
      <c r="D255" s="393" t="s">
        <v>341</v>
      </c>
      <c r="E255" s="394" t="s">
        <v>210</v>
      </c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</row>
    <row r="256" spans="1:20" s="236" customFormat="1" ht="20.45" customHeight="1" x14ac:dyDescent="0.2">
      <c r="A256" s="396">
        <v>45484</v>
      </c>
      <c r="B256" s="397" t="s">
        <v>358</v>
      </c>
      <c r="C256" s="397" t="s">
        <v>209</v>
      </c>
      <c r="D256" s="397" t="s">
        <v>194</v>
      </c>
      <c r="E256" s="398" t="s">
        <v>210</v>
      </c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</row>
    <row r="257" spans="1:20" s="236" customFormat="1" ht="20.45" customHeight="1" x14ac:dyDescent="0.2">
      <c r="A257" s="272">
        <v>45484</v>
      </c>
      <c r="B257" s="243" t="s">
        <v>359</v>
      </c>
      <c r="C257" s="243" t="s">
        <v>205</v>
      </c>
      <c r="D257" s="243" t="s">
        <v>338</v>
      </c>
      <c r="E257" s="245" t="s">
        <v>211</v>
      </c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</row>
    <row r="258" spans="1:20" s="240" customFormat="1" ht="20.45" customHeight="1" x14ac:dyDescent="0.2">
      <c r="A258" s="276">
        <v>45523</v>
      </c>
      <c r="B258" s="239" t="s">
        <v>359</v>
      </c>
      <c r="C258" s="239" t="s">
        <v>207</v>
      </c>
      <c r="D258" s="239" t="s">
        <v>342</v>
      </c>
      <c r="E258" s="241" t="s">
        <v>210</v>
      </c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</row>
    <row r="259" spans="1:20" s="240" customFormat="1" ht="20.45" customHeight="1" x14ac:dyDescent="0.2">
      <c r="A259" s="389">
        <v>45523</v>
      </c>
      <c r="B259" s="390" t="s">
        <v>359</v>
      </c>
      <c r="C259" s="390" t="s">
        <v>206</v>
      </c>
      <c r="D259" s="390" t="s">
        <v>325</v>
      </c>
      <c r="E259" s="391" t="s">
        <v>211</v>
      </c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</row>
    <row r="260" spans="1:20" s="242" customFormat="1" ht="20.45" customHeight="1" x14ac:dyDescent="0.2">
      <c r="A260" s="396">
        <v>45523</v>
      </c>
      <c r="B260" s="397" t="s">
        <v>358</v>
      </c>
      <c r="C260" s="397" t="s">
        <v>209</v>
      </c>
      <c r="D260" s="397" t="s">
        <v>195</v>
      </c>
      <c r="E260" s="398" t="s">
        <v>210</v>
      </c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</row>
    <row r="261" spans="1:20" s="236" customFormat="1" ht="20.45" customHeight="1" x14ac:dyDescent="0.2">
      <c r="A261" s="392">
        <v>45523</v>
      </c>
      <c r="B261" s="393" t="s">
        <v>358</v>
      </c>
      <c r="C261" s="393" t="s">
        <v>208</v>
      </c>
      <c r="D261" s="393" t="s">
        <v>351</v>
      </c>
      <c r="E261" s="394" t="s">
        <v>210</v>
      </c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</row>
    <row r="262" spans="1:20" s="240" customFormat="1" ht="20.45" customHeight="1" x14ac:dyDescent="0.2">
      <c r="A262" s="389">
        <v>45524</v>
      </c>
      <c r="B262" s="390" t="s">
        <v>359</v>
      </c>
      <c r="C262" s="390" t="s">
        <v>206</v>
      </c>
      <c r="D262" s="390" t="s">
        <v>325</v>
      </c>
      <c r="E262" s="391" t="s">
        <v>211</v>
      </c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</row>
    <row r="263" spans="1:20" s="240" customFormat="1" ht="20.45" customHeight="1" x14ac:dyDescent="0.2">
      <c r="A263" s="276">
        <v>45524</v>
      </c>
      <c r="B263" s="239" t="s">
        <v>359</v>
      </c>
      <c r="C263" s="239" t="s">
        <v>207</v>
      </c>
      <c r="D263" s="239" t="s">
        <v>342</v>
      </c>
      <c r="E263" s="241" t="s">
        <v>210</v>
      </c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</row>
    <row r="264" spans="1:20" s="238" customFormat="1" ht="20.45" customHeight="1" x14ac:dyDescent="0.2">
      <c r="A264" s="277">
        <v>45482</v>
      </c>
      <c r="B264" s="237" t="s">
        <v>2</v>
      </c>
      <c r="C264" s="237" t="s">
        <v>201</v>
      </c>
      <c r="D264" s="237" t="s">
        <v>350</v>
      </c>
      <c r="E264" s="250" t="s">
        <v>210</v>
      </c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</row>
    <row r="265" spans="1:20" s="242" customFormat="1" ht="20.45" customHeight="1" x14ac:dyDescent="0.2">
      <c r="A265" s="396">
        <v>45524</v>
      </c>
      <c r="B265" s="397" t="s">
        <v>358</v>
      </c>
      <c r="C265" s="397" t="s">
        <v>209</v>
      </c>
      <c r="D265" s="397" t="s">
        <v>196</v>
      </c>
      <c r="E265" s="398" t="s">
        <v>210</v>
      </c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</row>
    <row r="266" spans="1:20" s="236" customFormat="1" ht="20.45" customHeight="1" x14ac:dyDescent="0.2">
      <c r="A266" s="392">
        <v>45524</v>
      </c>
      <c r="B266" s="393" t="s">
        <v>358</v>
      </c>
      <c r="C266" s="393" t="s">
        <v>208</v>
      </c>
      <c r="D266" s="393" t="s">
        <v>349</v>
      </c>
      <c r="E266" s="394" t="s">
        <v>210</v>
      </c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</row>
    <row r="267" spans="1:20" s="240" customFormat="1" ht="20.45" customHeight="1" x14ac:dyDescent="0.2">
      <c r="A267" s="389">
        <v>45525</v>
      </c>
      <c r="B267" s="390" t="s">
        <v>359</v>
      </c>
      <c r="C267" s="390" t="s">
        <v>206</v>
      </c>
      <c r="D267" s="390" t="s">
        <v>325</v>
      </c>
      <c r="E267" s="391" t="s">
        <v>211</v>
      </c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</row>
    <row r="268" spans="1:20" s="240" customFormat="1" ht="20.45" customHeight="1" x14ac:dyDescent="0.2">
      <c r="A268" s="276">
        <v>45525</v>
      </c>
      <c r="B268" s="239" t="s">
        <v>359</v>
      </c>
      <c r="C268" s="239" t="s">
        <v>207</v>
      </c>
      <c r="D268" s="239" t="s">
        <v>342</v>
      </c>
      <c r="E268" s="241" t="s">
        <v>210</v>
      </c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</row>
    <row r="269" spans="1:20" s="242" customFormat="1" ht="20.45" customHeight="1" x14ac:dyDescent="0.2">
      <c r="A269" s="396">
        <v>45525</v>
      </c>
      <c r="B269" s="397" t="s">
        <v>358</v>
      </c>
      <c r="C269" s="397" t="s">
        <v>209</v>
      </c>
      <c r="D269" s="397" t="s">
        <v>196</v>
      </c>
      <c r="E269" s="398" t="s">
        <v>210</v>
      </c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</row>
    <row r="270" spans="1:20" s="236" customFormat="1" ht="20.45" customHeight="1" x14ac:dyDescent="0.2">
      <c r="A270" s="392">
        <v>45525</v>
      </c>
      <c r="B270" s="393" t="s">
        <v>358</v>
      </c>
      <c r="C270" s="393" t="s">
        <v>208</v>
      </c>
      <c r="D270" s="393" t="s">
        <v>349</v>
      </c>
      <c r="E270" s="394" t="s">
        <v>210</v>
      </c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</row>
    <row r="271" spans="1:20" s="240" customFormat="1" ht="20.45" customHeight="1" x14ac:dyDescent="0.2">
      <c r="A271" s="389">
        <v>45526</v>
      </c>
      <c r="B271" s="390" t="s">
        <v>359</v>
      </c>
      <c r="C271" s="390" t="s">
        <v>206</v>
      </c>
      <c r="D271" s="390" t="s">
        <v>325</v>
      </c>
      <c r="E271" s="391" t="s">
        <v>211</v>
      </c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</row>
    <row r="272" spans="1:20" s="240" customFormat="1" ht="20.45" customHeight="1" x14ac:dyDescent="0.2">
      <c r="A272" s="276">
        <v>45526</v>
      </c>
      <c r="B272" s="239" t="s">
        <v>359</v>
      </c>
      <c r="C272" s="239" t="s">
        <v>207</v>
      </c>
      <c r="D272" s="239" t="s">
        <v>342</v>
      </c>
      <c r="E272" s="241" t="s">
        <v>210</v>
      </c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</row>
    <row r="273" spans="1:20" s="242" customFormat="1" ht="20.45" customHeight="1" x14ac:dyDescent="0.2">
      <c r="A273" s="396">
        <v>45526</v>
      </c>
      <c r="B273" s="397" t="s">
        <v>358</v>
      </c>
      <c r="C273" s="397" t="s">
        <v>209</v>
      </c>
      <c r="D273" s="397" t="s">
        <v>196</v>
      </c>
      <c r="E273" s="398" t="s">
        <v>210</v>
      </c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</row>
    <row r="274" spans="1:20" s="236" customFormat="1" ht="20.45" customHeight="1" x14ac:dyDescent="0.2">
      <c r="A274" s="392">
        <v>45526</v>
      </c>
      <c r="B274" s="393" t="s">
        <v>358</v>
      </c>
      <c r="C274" s="393" t="s">
        <v>208</v>
      </c>
      <c r="D274" s="393" t="s">
        <v>349</v>
      </c>
      <c r="E274" s="394" t="s">
        <v>210</v>
      </c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</row>
    <row r="275" spans="1:20" s="240" customFormat="1" ht="20.45" customHeight="1" x14ac:dyDescent="0.2">
      <c r="A275" s="389">
        <v>45527</v>
      </c>
      <c r="B275" s="390" t="s">
        <v>359</v>
      </c>
      <c r="C275" s="390" t="s">
        <v>206</v>
      </c>
      <c r="D275" s="390" t="s">
        <v>325</v>
      </c>
      <c r="E275" s="391" t="s">
        <v>211</v>
      </c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</row>
    <row r="276" spans="1:20" s="240" customFormat="1" ht="20.45" customHeight="1" x14ac:dyDescent="0.2">
      <c r="A276" s="276">
        <v>45527</v>
      </c>
      <c r="B276" s="239" t="s">
        <v>359</v>
      </c>
      <c r="C276" s="239" t="s">
        <v>207</v>
      </c>
      <c r="D276" s="239" t="s">
        <v>342</v>
      </c>
      <c r="E276" s="241" t="s">
        <v>210</v>
      </c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</row>
    <row r="277" spans="1:20" s="242" customFormat="1" ht="20.45" customHeight="1" x14ac:dyDescent="0.2">
      <c r="A277" s="396">
        <v>45527</v>
      </c>
      <c r="B277" s="397" t="s">
        <v>358</v>
      </c>
      <c r="C277" s="397" t="s">
        <v>209</v>
      </c>
      <c r="D277" s="397" t="s">
        <v>196</v>
      </c>
      <c r="E277" s="398" t="s">
        <v>210</v>
      </c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</row>
    <row r="278" spans="1:20" s="236" customFormat="1" ht="20.45" customHeight="1" x14ac:dyDescent="0.2">
      <c r="A278" s="392">
        <v>45527</v>
      </c>
      <c r="B278" s="393" t="s">
        <v>358</v>
      </c>
      <c r="C278" s="393" t="s">
        <v>208</v>
      </c>
      <c r="D278" s="393" t="s">
        <v>349</v>
      </c>
      <c r="E278" s="394" t="s">
        <v>210</v>
      </c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</row>
    <row r="279" spans="1:20" s="238" customFormat="1" ht="20.45" customHeight="1" x14ac:dyDescent="0.2">
      <c r="A279" s="277">
        <v>45531</v>
      </c>
      <c r="B279" s="237" t="s">
        <v>2</v>
      </c>
      <c r="C279" s="237" t="s">
        <v>201</v>
      </c>
      <c r="D279" s="237" t="s">
        <v>348</v>
      </c>
      <c r="E279" s="250" t="s">
        <v>210</v>
      </c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</row>
    <row r="280" spans="1:20" s="238" customFormat="1" ht="20.45" customHeight="1" x14ac:dyDescent="0.2">
      <c r="A280" s="396">
        <v>45541</v>
      </c>
      <c r="B280" s="397" t="s">
        <v>358</v>
      </c>
      <c r="C280" s="397" t="s">
        <v>209</v>
      </c>
      <c r="D280" s="397" t="s">
        <v>197</v>
      </c>
      <c r="E280" s="398" t="s">
        <v>210</v>
      </c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</row>
    <row r="281" spans="1:20" s="238" customFormat="1" ht="20.45" customHeight="1" x14ac:dyDescent="0.2">
      <c r="A281" s="392">
        <v>45541</v>
      </c>
      <c r="B281" s="393" t="s">
        <v>358</v>
      </c>
      <c r="C281" s="393" t="s">
        <v>208</v>
      </c>
      <c r="D281" s="393" t="s">
        <v>345</v>
      </c>
      <c r="E281" s="394" t="s">
        <v>210</v>
      </c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</row>
    <row r="282" spans="1:20" s="238" customFormat="1" ht="20.45" customHeight="1" x14ac:dyDescent="0.2">
      <c r="A282" s="389">
        <v>45541</v>
      </c>
      <c r="B282" s="390" t="s">
        <v>359</v>
      </c>
      <c r="C282" s="390" t="s">
        <v>206</v>
      </c>
      <c r="D282" s="390" t="s">
        <v>347</v>
      </c>
      <c r="E282" s="391" t="s">
        <v>211</v>
      </c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</row>
    <row r="283" spans="1:20" s="240" customFormat="1" ht="20.45" customHeight="1" x14ac:dyDescent="0.2">
      <c r="A283" s="276">
        <v>45541</v>
      </c>
      <c r="B283" s="239" t="s">
        <v>359</v>
      </c>
      <c r="C283" s="239" t="s">
        <v>207</v>
      </c>
      <c r="D283" s="239" t="s">
        <v>346</v>
      </c>
      <c r="E283" s="241" t="s">
        <v>210</v>
      </c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</row>
    <row r="284" spans="1:20" ht="20.45" customHeight="1" x14ac:dyDescent="0.2">
      <c r="A284" s="274">
        <v>45544</v>
      </c>
      <c r="B284" s="235" t="s">
        <v>2</v>
      </c>
      <c r="C284" s="235" t="s">
        <v>203</v>
      </c>
      <c r="D284" s="235" t="s">
        <v>393</v>
      </c>
      <c r="E284" s="254" t="s">
        <v>210</v>
      </c>
    </row>
    <row r="285" spans="1:20" s="247" customFormat="1" ht="20.45" customHeight="1" x14ac:dyDescent="0.2">
      <c r="A285" s="275">
        <v>45544</v>
      </c>
      <c r="B285" s="246" t="s">
        <v>2</v>
      </c>
      <c r="C285" s="246" t="s">
        <v>204</v>
      </c>
      <c r="D285" s="246" t="s">
        <v>392</v>
      </c>
      <c r="E285" s="252" t="s">
        <v>212</v>
      </c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</row>
    <row r="286" spans="1:20" s="242" customFormat="1" ht="20.45" customHeight="1" x14ac:dyDescent="0.2">
      <c r="A286" s="396">
        <v>45547</v>
      </c>
      <c r="B286" s="397" t="s">
        <v>358</v>
      </c>
      <c r="C286" s="397" t="s">
        <v>209</v>
      </c>
      <c r="D286" s="397" t="s">
        <v>198</v>
      </c>
      <c r="E286" s="398" t="s">
        <v>210</v>
      </c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</row>
    <row r="287" spans="1:20" ht="20.45" customHeight="1" x14ac:dyDescent="0.2">
      <c r="A287" s="392">
        <v>45547</v>
      </c>
      <c r="B287" s="393" t="s">
        <v>358</v>
      </c>
      <c r="C287" s="393" t="s">
        <v>208</v>
      </c>
      <c r="D287" s="393" t="s">
        <v>344</v>
      </c>
      <c r="E287" s="394" t="s">
        <v>210</v>
      </c>
    </row>
    <row r="288" spans="1:20" s="240" customFormat="1" ht="20.45" customHeight="1" x14ac:dyDescent="0.2">
      <c r="A288" s="276">
        <v>45548</v>
      </c>
      <c r="B288" s="239" t="s">
        <v>359</v>
      </c>
      <c r="C288" s="239" t="s">
        <v>207</v>
      </c>
      <c r="D288" s="239" t="s">
        <v>343</v>
      </c>
      <c r="E288" s="241" t="s">
        <v>210</v>
      </c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</row>
    <row r="289" spans="1:20" s="240" customFormat="1" ht="20.45" customHeight="1" x14ac:dyDescent="0.2">
      <c r="A289" s="389">
        <v>45548</v>
      </c>
      <c r="B289" s="390" t="s">
        <v>359</v>
      </c>
      <c r="C289" s="390" t="s">
        <v>206</v>
      </c>
      <c r="D289" s="390" t="s">
        <v>353</v>
      </c>
      <c r="E289" s="391" t="s">
        <v>211</v>
      </c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</row>
  </sheetData>
  <autoFilter ref="A1:E289" xr:uid="{00000000-0009-0000-0000-000003000000}"/>
  <conditionalFormatting sqref="A9">
    <cfRule type="duplicateValues" dxfId="174" priority="145"/>
  </conditionalFormatting>
  <conditionalFormatting sqref="A11">
    <cfRule type="duplicateValues" dxfId="173" priority="175"/>
  </conditionalFormatting>
  <conditionalFormatting sqref="A12">
    <cfRule type="duplicateValues" dxfId="172" priority="48"/>
  </conditionalFormatting>
  <conditionalFormatting sqref="A14">
    <cfRule type="duplicateValues" dxfId="171" priority="116"/>
  </conditionalFormatting>
  <conditionalFormatting sqref="A18">
    <cfRule type="duplicateValues" dxfId="170" priority="144"/>
  </conditionalFormatting>
  <conditionalFormatting sqref="A19">
    <cfRule type="duplicateValues" dxfId="169" priority="180"/>
  </conditionalFormatting>
  <conditionalFormatting sqref="A23">
    <cfRule type="duplicateValues" dxfId="168" priority="179"/>
  </conditionalFormatting>
  <conditionalFormatting sqref="A28">
    <cfRule type="duplicateValues" dxfId="167" priority="100"/>
  </conditionalFormatting>
  <conditionalFormatting sqref="A30">
    <cfRule type="duplicateValues" dxfId="166" priority="53"/>
  </conditionalFormatting>
  <conditionalFormatting sqref="A32">
    <cfRule type="duplicateValues" dxfId="165" priority="115"/>
  </conditionalFormatting>
  <conditionalFormatting sqref="A33">
    <cfRule type="duplicateValues" dxfId="164" priority="54"/>
  </conditionalFormatting>
  <conditionalFormatting sqref="A34">
    <cfRule type="duplicateValues" dxfId="163" priority="49"/>
  </conditionalFormatting>
  <conditionalFormatting sqref="A36">
    <cfRule type="duplicateValues" dxfId="162" priority="114"/>
  </conditionalFormatting>
  <conditionalFormatting sqref="A37">
    <cfRule type="duplicateValues" dxfId="161" priority="55"/>
  </conditionalFormatting>
  <conditionalFormatting sqref="A38">
    <cfRule type="duplicateValues" dxfId="160" priority="47"/>
  </conditionalFormatting>
  <conditionalFormatting sqref="A40">
    <cfRule type="duplicateValues" dxfId="159" priority="143"/>
  </conditionalFormatting>
  <conditionalFormatting sqref="A41">
    <cfRule type="duplicateValues" dxfId="158" priority="56"/>
  </conditionalFormatting>
  <conditionalFormatting sqref="A43">
    <cfRule type="duplicateValues" dxfId="157" priority="142"/>
  </conditionalFormatting>
  <conditionalFormatting sqref="A44">
    <cfRule type="duplicateValues" dxfId="156" priority="50"/>
  </conditionalFormatting>
  <conditionalFormatting sqref="A45">
    <cfRule type="duplicateValues" dxfId="155" priority="57"/>
  </conditionalFormatting>
  <conditionalFormatting sqref="A47">
    <cfRule type="duplicateValues" dxfId="154" priority="141"/>
  </conditionalFormatting>
  <conditionalFormatting sqref="A48">
    <cfRule type="duplicateValues" dxfId="153" priority="58"/>
  </conditionalFormatting>
  <conditionalFormatting sqref="A51">
    <cfRule type="duplicateValues" dxfId="152" priority="174"/>
  </conditionalFormatting>
  <conditionalFormatting sqref="A52">
    <cfRule type="duplicateValues" dxfId="151" priority="90"/>
  </conditionalFormatting>
  <conditionalFormatting sqref="A54">
    <cfRule type="duplicateValues" dxfId="150" priority="39"/>
  </conditionalFormatting>
  <conditionalFormatting sqref="A55">
    <cfRule type="duplicateValues" dxfId="149" priority="173"/>
  </conditionalFormatting>
  <conditionalFormatting sqref="A56">
    <cfRule type="duplicateValues" dxfId="148" priority="140"/>
  </conditionalFormatting>
  <conditionalFormatting sqref="A57">
    <cfRule type="duplicateValues" dxfId="147" priority="113"/>
  </conditionalFormatting>
  <conditionalFormatting sqref="A58">
    <cfRule type="duplicateValues" dxfId="146" priority="59"/>
  </conditionalFormatting>
  <conditionalFormatting sqref="A59">
    <cfRule type="duplicateValues" dxfId="145" priority="5"/>
  </conditionalFormatting>
  <conditionalFormatting sqref="A60">
    <cfRule type="duplicateValues" dxfId="144" priority="172"/>
  </conditionalFormatting>
  <conditionalFormatting sqref="A62">
    <cfRule type="duplicateValues" dxfId="143" priority="178"/>
  </conditionalFormatting>
  <conditionalFormatting sqref="A63">
    <cfRule type="duplicateValues" dxfId="142" priority="171"/>
  </conditionalFormatting>
  <conditionalFormatting sqref="A69">
    <cfRule type="duplicateValues" dxfId="141" priority="177"/>
  </conditionalFormatting>
  <conditionalFormatting sqref="A70">
    <cfRule type="duplicateValues" dxfId="140" priority="11"/>
  </conditionalFormatting>
  <conditionalFormatting sqref="A71">
    <cfRule type="duplicateValues" dxfId="139" priority="176"/>
  </conditionalFormatting>
  <conditionalFormatting sqref="A73">
    <cfRule type="duplicateValues" dxfId="138" priority="139"/>
  </conditionalFormatting>
  <conditionalFormatting sqref="A74">
    <cfRule type="duplicateValues" dxfId="137" priority="4"/>
  </conditionalFormatting>
  <conditionalFormatting sqref="A75">
    <cfRule type="duplicateValues" dxfId="136" priority="112"/>
  </conditionalFormatting>
  <conditionalFormatting sqref="A76 A72 A13 A61 A10 A42 A35 A39 A31 A53 A46 A29 A20:A22 A64:A68 A24:A27 A2:A8 A15:A17 A78 A49:A50">
    <cfRule type="duplicateValues" dxfId="135" priority="1237"/>
  </conditionalFormatting>
  <conditionalFormatting sqref="A79">
    <cfRule type="duplicateValues" dxfId="134" priority="60"/>
  </conditionalFormatting>
  <conditionalFormatting sqref="A80">
    <cfRule type="duplicateValues" dxfId="133" priority="7"/>
  </conditionalFormatting>
  <conditionalFormatting sqref="A82">
    <cfRule type="duplicateValues" dxfId="132" priority="138"/>
  </conditionalFormatting>
  <conditionalFormatting sqref="A89">
    <cfRule type="duplicateValues" dxfId="131" priority="89"/>
  </conditionalFormatting>
  <conditionalFormatting sqref="A90">
    <cfRule type="duplicateValues" dxfId="130" priority="95"/>
  </conditionalFormatting>
  <conditionalFormatting sqref="A91">
    <cfRule type="duplicateValues" dxfId="129" priority="61"/>
  </conditionalFormatting>
  <conditionalFormatting sqref="A92">
    <cfRule type="duplicateValues" dxfId="128" priority="168"/>
  </conditionalFormatting>
  <conditionalFormatting sqref="A96">
    <cfRule type="duplicateValues" dxfId="127" priority="121"/>
  </conditionalFormatting>
  <conditionalFormatting sqref="A97">
    <cfRule type="duplicateValues" dxfId="126" priority="94"/>
  </conditionalFormatting>
  <conditionalFormatting sqref="A100">
    <cfRule type="duplicateValues" dxfId="125" priority="170"/>
  </conditionalFormatting>
  <conditionalFormatting sqref="A102">
    <cfRule type="duplicateValues" dxfId="124" priority="169"/>
  </conditionalFormatting>
  <conditionalFormatting sqref="A104">
    <cfRule type="duplicateValues" dxfId="123" priority="166"/>
  </conditionalFormatting>
  <conditionalFormatting sqref="A106">
    <cfRule type="duplicateValues" dxfId="122" priority="167"/>
  </conditionalFormatting>
  <conditionalFormatting sqref="A109">
    <cfRule type="duplicateValues" dxfId="121" priority="119"/>
  </conditionalFormatting>
  <conditionalFormatting sqref="A111">
    <cfRule type="duplicateValues" dxfId="120" priority="111"/>
  </conditionalFormatting>
  <conditionalFormatting sqref="A112">
    <cfRule type="duplicateValues" dxfId="119" priority="120"/>
  </conditionalFormatting>
  <conditionalFormatting sqref="A114">
    <cfRule type="duplicateValues" dxfId="118" priority="118"/>
  </conditionalFormatting>
  <conditionalFormatting sqref="A116">
    <cfRule type="duplicateValues" dxfId="117" priority="122"/>
  </conditionalFormatting>
  <conditionalFormatting sqref="A117">
    <cfRule type="duplicateValues" dxfId="116" priority="97"/>
  </conditionalFormatting>
  <conditionalFormatting sqref="A118">
    <cfRule type="duplicateValues" dxfId="115" priority="88"/>
  </conditionalFormatting>
  <conditionalFormatting sqref="A119">
    <cfRule type="duplicateValues" dxfId="114" priority="62"/>
  </conditionalFormatting>
  <conditionalFormatting sqref="A123">
    <cfRule type="duplicateValues" dxfId="113" priority="110"/>
  </conditionalFormatting>
  <conditionalFormatting sqref="A125">
    <cfRule type="duplicateValues" dxfId="112" priority="63"/>
  </conditionalFormatting>
  <conditionalFormatting sqref="A129">
    <cfRule type="duplicateValues" dxfId="111" priority="146"/>
  </conditionalFormatting>
  <conditionalFormatting sqref="A132">
    <cfRule type="duplicateValues" dxfId="110" priority="13"/>
  </conditionalFormatting>
  <conditionalFormatting sqref="A133">
    <cfRule type="duplicateValues" dxfId="109" priority="12"/>
  </conditionalFormatting>
  <conditionalFormatting sqref="A134">
    <cfRule type="duplicateValues" dxfId="108" priority="124"/>
  </conditionalFormatting>
  <conditionalFormatting sqref="A135">
    <cfRule type="duplicateValues" dxfId="107" priority="46"/>
  </conditionalFormatting>
  <conditionalFormatting sqref="A138">
    <cfRule type="duplicateValues" dxfId="106" priority="8"/>
  </conditionalFormatting>
  <conditionalFormatting sqref="A139">
    <cfRule type="duplicateValues" dxfId="105" priority="123"/>
  </conditionalFormatting>
  <conditionalFormatting sqref="A140">
    <cfRule type="duplicateValues" dxfId="104" priority="96"/>
  </conditionalFormatting>
  <conditionalFormatting sqref="A142">
    <cfRule type="duplicateValues" dxfId="103" priority="64"/>
  </conditionalFormatting>
  <conditionalFormatting sqref="A143">
    <cfRule type="duplicateValues" dxfId="102" priority="87"/>
  </conditionalFormatting>
  <conditionalFormatting sqref="A145">
    <cfRule type="duplicateValues" dxfId="101" priority="86"/>
  </conditionalFormatting>
  <conditionalFormatting sqref="A147">
    <cfRule type="duplicateValues" dxfId="100" priority="85"/>
  </conditionalFormatting>
  <conditionalFormatting sqref="A149">
    <cfRule type="duplicateValues" dxfId="99" priority="84"/>
  </conditionalFormatting>
  <conditionalFormatting sqref="A150">
    <cfRule type="duplicateValues" dxfId="98" priority="65"/>
  </conditionalFormatting>
  <conditionalFormatting sqref="A151">
    <cfRule type="duplicateValues" dxfId="97" priority="83"/>
  </conditionalFormatting>
  <conditionalFormatting sqref="A155">
    <cfRule type="duplicateValues" dxfId="96" priority="10"/>
  </conditionalFormatting>
  <conditionalFormatting sqref="A156">
    <cfRule type="duplicateValues" dxfId="95" priority="125"/>
  </conditionalFormatting>
  <conditionalFormatting sqref="A157">
    <cfRule type="duplicateValues" dxfId="94" priority="148"/>
  </conditionalFormatting>
  <conditionalFormatting sqref="A158">
    <cfRule type="duplicateValues" dxfId="93" priority="149"/>
  </conditionalFormatting>
  <conditionalFormatting sqref="A159">
    <cfRule type="duplicateValues" dxfId="92" priority="126"/>
  </conditionalFormatting>
  <conditionalFormatting sqref="A160">
    <cfRule type="duplicateValues" dxfId="91" priority="93"/>
  </conditionalFormatting>
  <conditionalFormatting sqref="A164">
    <cfRule type="duplicateValues" dxfId="90" priority="18"/>
  </conditionalFormatting>
  <conditionalFormatting sqref="A165">
    <cfRule type="duplicateValues" dxfId="89" priority="17"/>
  </conditionalFormatting>
  <conditionalFormatting sqref="A167">
    <cfRule type="duplicateValues" dxfId="88" priority="150"/>
  </conditionalFormatting>
  <conditionalFormatting sqref="A168">
    <cfRule type="duplicateValues" dxfId="87" priority="127"/>
  </conditionalFormatting>
  <conditionalFormatting sqref="A171">
    <cfRule type="duplicateValues" dxfId="86" priority="128"/>
  </conditionalFormatting>
  <conditionalFormatting sqref="A172">
    <cfRule type="duplicateValues" dxfId="85" priority="151"/>
  </conditionalFormatting>
  <conditionalFormatting sqref="A174">
    <cfRule type="duplicateValues" dxfId="84" priority="129"/>
  </conditionalFormatting>
  <conditionalFormatting sqref="A175">
    <cfRule type="duplicateValues" dxfId="83" priority="152"/>
  </conditionalFormatting>
  <conditionalFormatting sqref="A176">
    <cfRule type="duplicateValues" dxfId="82" priority="16"/>
  </conditionalFormatting>
  <conditionalFormatting sqref="A177">
    <cfRule type="duplicateValues" dxfId="81" priority="66"/>
  </conditionalFormatting>
  <conditionalFormatting sqref="A178">
    <cfRule type="duplicateValues" dxfId="80" priority="45"/>
  </conditionalFormatting>
  <conditionalFormatting sqref="A180">
    <cfRule type="duplicateValues" dxfId="79" priority="153"/>
  </conditionalFormatting>
  <conditionalFormatting sqref="A181">
    <cfRule type="duplicateValues" dxfId="78" priority="130"/>
  </conditionalFormatting>
  <conditionalFormatting sqref="A182">
    <cfRule type="duplicateValues" dxfId="77" priority="44"/>
  </conditionalFormatting>
  <conditionalFormatting sqref="A184">
    <cfRule type="duplicateValues" dxfId="76" priority="67"/>
  </conditionalFormatting>
  <conditionalFormatting sqref="A185">
    <cfRule type="duplicateValues" dxfId="75" priority="154"/>
  </conditionalFormatting>
  <conditionalFormatting sqref="A186">
    <cfRule type="duplicateValues" dxfId="74" priority="131"/>
  </conditionalFormatting>
  <conditionalFormatting sqref="A187">
    <cfRule type="duplicateValues" dxfId="73" priority="43"/>
  </conditionalFormatting>
  <conditionalFormatting sqref="A188">
    <cfRule type="duplicateValues" dxfId="72" priority="82"/>
  </conditionalFormatting>
  <conditionalFormatting sqref="A189">
    <cfRule type="duplicateValues" dxfId="71" priority="155"/>
  </conditionalFormatting>
  <conditionalFormatting sqref="A191">
    <cfRule type="duplicateValues" dxfId="70" priority="81"/>
  </conditionalFormatting>
  <conditionalFormatting sqref="A193">
    <cfRule type="duplicateValues" dxfId="69" priority="109"/>
  </conditionalFormatting>
  <conditionalFormatting sqref="A196">
    <cfRule type="duplicateValues" dxfId="68" priority="68"/>
  </conditionalFormatting>
  <conditionalFormatting sqref="A197">
    <cfRule type="duplicateValues" dxfId="67" priority="80"/>
  </conditionalFormatting>
  <conditionalFormatting sqref="A201">
    <cfRule type="duplicateValues" dxfId="66" priority="156"/>
  </conditionalFormatting>
  <conditionalFormatting sqref="A202">
    <cfRule type="duplicateValues" dxfId="65" priority="132"/>
  </conditionalFormatting>
  <conditionalFormatting sqref="A203">
    <cfRule type="duplicateValues" dxfId="64" priority="23"/>
  </conditionalFormatting>
  <conditionalFormatting sqref="A204">
    <cfRule type="duplicateValues" dxfId="63" priority="38"/>
  </conditionalFormatting>
  <conditionalFormatting sqref="A206">
    <cfRule type="duplicateValues" dxfId="62" priority="108"/>
  </conditionalFormatting>
  <conditionalFormatting sqref="A207">
    <cfRule type="duplicateValues" dxfId="61" priority="69"/>
  </conditionalFormatting>
  <conditionalFormatting sqref="A208">
    <cfRule type="duplicateValues" dxfId="60" priority="79"/>
  </conditionalFormatting>
  <conditionalFormatting sqref="A209">
    <cfRule type="duplicateValues" dxfId="59" priority="106"/>
  </conditionalFormatting>
  <conditionalFormatting sqref="A210">
    <cfRule type="duplicateValues" dxfId="58" priority="78"/>
  </conditionalFormatting>
  <conditionalFormatting sqref="A211">
    <cfRule type="duplicateValues" dxfId="57" priority="70"/>
  </conditionalFormatting>
  <conditionalFormatting sqref="A212">
    <cfRule type="duplicateValues" dxfId="56" priority="24"/>
  </conditionalFormatting>
  <conditionalFormatting sqref="A213">
    <cfRule type="duplicateValues" dxfId="55" priority="37"/>
  </conditionalFormatting>
  <conditionalFormatting sqref="A214">
    <cfRule type="duplicateValues" dxfId="54" priority="107"/>
  </conditionalFormatting>
  <conditionalFormatting sqref="A216">
    <cfRule type="duplicateValues" dxfId="53" priority="77"/>
  </conditionalFormatting>
  <conditionalFormatting sqref="A217">
    <cfRule type="duplicateValues" dxfId="52" priority="105"/>
  </conditionalFormatting>
  <conditionalFormatting sqref="A218">
    <cfRule type="duplicateValues" dxfId="51" priority="91"/>
  </conditionalFormatting>
  <conditionalFormatting sqref="A219">
    <cfRule type="duplicateValues" dxfId="50" priority="72"/>
  </conditionalFormatting>
  <conditionalFormatting sqref="A220">
    <cfRule type="duplicateValues" dxfId="49" priority="76"/>
  </conditionalFormatting>
  <conditionalFormatting sqref="A222:A223">
    <cfRule type="duplicateValues" dxfId="48" priority="36"/>
  </conditionalFormatting>
  <conditionalFormatting sqref="A224">
    <cfRule type="duplicateValues" dxfId="47" priority="19"/>
  </conditionalFormatting>
  <conditionalFormatting sqref="A225">
    <cfRule type="duplicateValues" dxfId="46" priority="104"/>
  </conditionalFormatting>
  <conditionalFormatting sqref="A226">
    <cfRule type="duplicateValues" dxfId="45" priority="71"/>
  </conditionalFormatting>
  <conditionalFormatting sqref="A227">
    <cfRule type="duplicateValues" dxfId="44" priority="75"/>
  </conditionalFormatting>
  <conditionalFormatting sqref="A229">
    <cfRule type="duplicateValues" dxfId="43" priority="35"/>
  </conditionalFormatting>
  <conditionalFormatting sqref="A230 A190 A101 A103 A105 A183 A179 A173 A113 A110 A115 A124 A166 A144 A146 A148 A192 A141 A205 A120:A122 A161:A163 A169:A170 A194:A195 A198:A200 A98:A99 A126:A128 A93:A95 A81 A77 A152:A154 A107:A108 A136:A137 A83:A88 A130:A131">
    <cfRule type="duplicateValues" dxfId="42" priority="1236"/>
  </conditionalFormatting>
  <conditionalFormatting sqref="A232">
    <cfRule type="duplicateValues" dxfId="41" priority="157"/>
  </conditionalFormatting>
  <conditionalFormatting sqref="A234">
    <cfRule type="duplicateValues" dxfId="40" priority="117"/>
  </conditionalFormatting>
  <conditionalFormatting sqref="A235">
    <cfRule type="duplicateValues" dxfId="39" priority="158"/>
  </conditionalFormatting>
  <conditionalFormatting sqref="A236">
    <cfRule type="duplicateValues" dxfId="38" priority="98"/>
  </conditionalFormatting>
  <conditionalFormatting sqref="A237">
    <cfRule type="duplicateValues" dxfId="37" priority="22"/>
  </conditionalFormatting>
  <conditionalFormatting sqref="A239">
    <cfRule type="duplicateValues" dxfId="36" priority="34"/>
  </conditionalFormatting>
  <conditionalFormatting sqref="A244">
    <cfRule type="duplicateValues" dxfId="35" priority="159"/>
  </conditionalFormatting>
  <conditionalFormatting sqref="A245">
    <cfRule type="duplicateValues" dxfId="34" priority="74"/>
  </conditionalFormatting>
  <conditionalFormatting sqref="A246">
    <cfRule type="duplicateValues" dxfId="33" priority="6"/>
  </conditionalFormatting>
  <conditionalFormatting sqref="A247">
    <cfRule type="duplicateValues" dxfId="32" priority="2"/>
  </conditionalFormatting>
  <conditionalFormatting sqref="A248">
    <cfRule type="duplicateValues" dxfId="31" priority="42"/>
  </conditionalFormatting>
  <conditionalFormatting sqref="A249">
    <cfRule type="duplicateValues" dxfId="30" priority="1"/>
  </conditionalFormatting>
  <conditionalFormatting sqref="A250 A256 A289 A260 A273 A269 A277 A233 A215 A265 A221 A228 A286 A231 A279:A280 A238 A240:A243">
    <cfRule type="duplicateValues" dxfId="29" priority="1214"/>
  </conditionalFormatting>
  <conditionalFormatting sqref="A251">
    <cfRule type="duplicateValues" dxfId="28" priority="103"/>
  </conditionalFormatting>
  <conditionalFormatting sqref="A252">
    <cfRule type="duplicateValues" dxfId="27" priority="73"/>
  </conditionalFormatting>
  <conditionalFormatting sqref="A253">
    <cfRule type="duplicateValues" dxfId="26" priority="52"/>
  </conditionalFormatting>
  <conditionalFormatting sqref="A254">
    <cfRule type="duplicateValues" dxfId="25" priority="3"/>
  </conditionalFormatting>
  <conditionalFormatting sqref="A255">
    <cfRule type="duplicateValues" dxfId="24" priority="32"/>
  </conditionalFormatting>
  <conditionalFormatting sqref="A257">
    <cfRule type="duplicateValues" dxfId="23" priority="101"/>
  </conditionalFormatting>
  <conditionalFormatting sqref="A258">
    <cfRule type="duplicateValues" dxfId="22" priority="195"/>
  </conditionalFormatting>
  <conditionalFormatting sqref="A259">
    <cfRule type="duplicateValues" dxfId="21" priority="133"/>
  </conditionalFormatting>
  <conditionalFormatting sqref="A261">
    <cfRule type="duplicateValues" dxfId="20" priority="31"/>
  </conditionalFormatting>
  <conditionalFormatting sqref="A262">
    <cfRule type="duplicateValues" dxfId="19" priority="134"/>
  </conditionalFormatting>
  <conditionalFormatting sqref="A263">
    <cfRule type="duplicateValues" dxfId="18" priority="165"/>
  </conditionalFormatting>
  <conditionalFormatting sqref="A264">
    <cfRule type="duplicateValues" dxfId="17" priority="99"/>
  </conditionalFormatting>
  <conditionalFormatting sqref="A266">
    <cfRule type="duplicateValues" dxfId="16" priority="30"/>
  </conditionalFormatting>
  <conditionalFormatting sqref="A267">
    <cfRule type="duplicateValues" dxfId="15" priority="135"/>
  </conditionalFormatting>
  <conditionalFormatting sqref="A268">
    <cfRule type="duplicateValues" dxfId="14" priority="164"/>
  </conditionalFormatting>
  <conditionalFormatting sqref="A270">
    <cfRule type="duplicateValues" dxfId="13" priority="29"/>
  </conditionalFormatting>
  <conditionalFormatting sqref="A271">
    <cfRule type="duplicateValues" dxfId="12" priority="194"/>
  </conditionalFormatting>
  <conditionalFormatting sqref="A272">
    <cfRule type="duplicateValues" dxfId="11" priority="163"/>
  </conditionalFormatting>
  <conditionalFormatting sqref="A274">
    <cfRule type="duplicateValues" dxfId="10" priority="28"/>
  </conditionalFormatting>
  <conditionalFormatting sqref="A275">
    <cfRule type="duplicateValues" dxfId="9" priority="137"/>
  </conditionalFormatting>
  <conditionalFormatting sqref="A276">
    <cfRule type="duplicateValues" dxfId="8" priority="162"/>
  </conditionalFormatting>
  <conditionalFormatting sqref="A278">
    <cfRule type="duplicateValues" dxfId="7" priority="27"/>
  </conditionalFormatting>
  <conditionalFormatting sqref="A281">
    <cfRule type="duplicateValues" dxfId="6" priority="1235"/>
  </conditionalFormatting>
  <conditionalFormatting sqref="A282">
    <cfRule type="duplicateValues" dxfId="5" priority="136"/>
  </conditionalFormatting>
  <conditionalFormatting sqref="A283">
    <cfRule type="duplicateValues" dxfId="4" priority="161"/>
  </conditionalFormatting>
  <conditionalFormatting sqref="A284">
    <cfRule type="duplicateValues" dxfId="3" priority="20"/>
  </conditionalFormatting>
  <conditionalFormatting sqref="A285">
    <cfRule type="duplicateValues" dxfId="2" priority="51"/>
  </conditionalFormatting>
  <conditionalFormatting sqref="A287">
    <cfRule type="duplicateValues" dxfId="1" priority="25"/>
  </conditionalFormatting>
  <conditionalFormatting sqref="A288">
    <cfRule type="duplicateValues" dxfId="0" priority="160"/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9</vt:i4>
      </vt:variant>
    </vt:vector>
  </HeadingPairs>
  <TitlesOfParts>
    <vt:vector size="13" baseType="lpstr">
      <vt:lpstr>2023 - 2024 SEM 1</vt:lpstr>
      <vt:lpstr>2023 - 2024 SEM 2</vt:lpstr>
      <vt:lpstr>Evenements</vt:lpstr>
      <vt:lpstr>Evenements (format excel)</vt:lpstr>
      <vt:lpstr>'2023 - 2024 SEM 2'!EVENEMENTS</vt:lpstr>
      <vt:lpstr>EVENEMENTS</vt:lpstr>
      <vt:lpstr>'2023 - 2024 SEM 1'!Impression_des_titres</vt:lpstr>
      <vt:lpstr>'2023 - 2024 SEM 2'!Impression_des_titres</vt:lpstr>
      <vt:lpstr>'Evenements (format excel)'!Impression_des_titres</vt:lpstr>
      <vt:lpstr>'2023 - 2024 SEM 1'!Zone_d_impression</vt:lpstr>
      <vt:lpstr>'2023 - 2024 SEM 2'!Zone_d_impression</vt:lpstr>
      <vt:lpstr>Evenements!Zone_d_impression</vt:lpstr>
      <vt:lpstr>'Evenements (format excel)'!Zone_d_impression</vt:lpstr>
    </vt:vector>
  </TitlesOfParts>
  <Company>ICN Ecole de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Vthomassin</dc:creator>
  <cp:lastModifiedBy>COUTAL Valérie</cp:lastModifiedBy>
  <cp:lastPrinted>2023-10-29T09:10:10Z</cp:lastPrinted>
  <dcterms:created xsi:type="dcterms:W3CDTF">2009-01-26T09:23:17Z</dcterms:created>
  <dcterms:modified xsi:type="dcterms:W3CDTF">2023-10-30T10:23:41Z</dcterms:modified>
</cp:coreProperties>
</file>